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228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0_ncr:8100000_{0937B1E6-A5E2-4C09-8EAE-EC0D57C7136B}" xr6:coauthVersionLast="34" xr6:coauthVersionMax="45" xr10:uidLastSave="{00000000-0000-0000-0000-000000000000}"/>
  <bookViews>
    <workbookView xWindow="0" yWindow="465" windowWidth="38340" windowHeight="19980" tabRatio="780" activeTab="1" xr2:uid="{3D10C9D3-F6D4-0F4B-A889-36D21C028E31}"/>
  </bookViews>
  <sheets>
    <sheet name="Configurar" sheetId="1" r:id="rId1"/>
    <sheet name="MÊS TESTE" sheetId="2" r:id="rId2"/>
    <sheet name="FEV" sheetId="8" r:id="rId3"/>
    <sheet name="MAR" sheetId="9" r:id="rId4"/>
    <sheet name="ABR" sheetId="10" r:id="rId5"/>
    <sheet name="MAI" sheetId="11" r:id="rId6"/>
    <sheet name="JUN" sheetId="12" r:id="rId7"/>
    <sheet name="JUL" sheetId="13" r:id="rId8"/>
    <sheet name="AGO" sheetId="14" r:id="rId9"/>
    <sheet name="SET" sheetId="15" r:id="rId10"/>
    <sheet name="OUT" sheetId="16" r:id="rId11"/>
    <sheet name="NOV" sheetId="17" r:id="rId12"/>
    <sheet name="DEZ" sheetId="22" r:id="rId13"/>
    <sheet name="ANUAL" sheetId="20" r:id="rId14"/>
    <sheet name="Imposto" sheetId="21" r:id="rId15"/>
  </sheets>
  <definedNames>
    <definedName name="Pago">Imposto!$K$8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" i="21" l="1"/>
  <c r="J11" i="21"/>
  <c r="J12" i="21"/>
  <c r="J13" i="21"/>
  <c r="J14" i="21"/>
  <c r="J15" i="21"/>
  <c r="J16" i="21"/>
  <c r="J17" i="21"/>
  <c r="J18" i="21"/>
  <c r="J19" i="21"/>
  <c r="J9" i="21"/>
  <c r="Q109" i="20"/>
  <c r="Q108" i="20"/>
  <c r="Q106" i="20"/>
  <c r="Q105" i="20"/>
  <c r="Q107" i="20" s="1"/>
  <c r="Q104" i="20"/>
  <c r="Q103" i="20"/>
  <c r="Q98" i="20"/>
  <c r="Q97" i="20"/>
  <c r="Q95" i="20"/>
  <c r="Q94" i="20"/>
  <c r="Q93" i="20"/>
  <c r="Q92" i="20"/>
  <c r="Q100" i="20" s="1"/>
  <c r="C8" i="21" s="1"/>
  <c r="C22" i="21" s="1"/>
  <c r="Q96" i="20"/>
  <c r="H9" i="2"/>
  <c r="I9" i="2"/>
  <c r="H10" i="2"/>
  <c r="I10" i="2"/>
  <c r="H11" i="2"/>
  <c r="I11" i="2"/>
  <c r="H12" i="2"/>
  <c r="I12" i="2"/>
  <c r="H13" i="2"/>
  <c r="I13" i="2"/>
  <c r="H14" i="2"/>
  <c r="I14" i="2"/>
  <c r="H15" i="2"/>
  <c r="I15" i="2"/>
  <c r="H16" i="2"/>
  <c r="I16" i="2"/>
  <c r="H17" i="2"/>
  <c r="I17" i="2"/>
  <c r="H18" i="2"/>
  <c r="I18" i="2"/>
  <c r="H19" i="2"/>
  <c r="I19" i="2"/>
  <c r="H20" i="2"/>
  <c r="I20" i="2"/>
  <c r="H21" i="2"/>
  <c r="I21" i="2"/>
  <c r="H22" i="2"/>
  <c r="I22" i="2"/>
  <c r="H23" i="2"/>
  <c r="I23" i="2"/>
  <c r="H24" i="2"/>
  <c r="I24" i="2"/>
  <c r="H25" i="2"/>
  <c r="I25" i="2"/>
  <c r="H26" i="2"/>
  <c r="I26" i="2"/>
  <c r="H27" i="2"/>
  <c r="I27" i="2"/>
  <c r="H28" i="2"/>
  <c r="I28" i="2"/>
  <c r="H29" i="2"/>
  <c r="I29" i="2"/>
  <c r="H30" i="2"/>
  <c r="I30" i="2"/>
  <c r="I8" i="2"/>
  <c r="H8" i="2"/>
  <c r="Q111" i="20" l="1"/>
  <c r="D8" i="21" s="1"/>
  <c r="D22" i="21" s="1"/>
  <c r="Z20" i="17" l="1"/>
  <c r="Z19" i="17"/>
  <c r="Z18" i="17"/>
  <c r="Z17" i="17"/>
  <c r="Z16" i="17"/>
  <c r="Z15" i="17"/>
  <c r="Z14" i="17"/>
  <c r="Z13" i="17"/>
  <c r="Z12" i="17"/>
  <c r="Z11" i="17"/>
  <c r="Z10" i="17"/>
  <c r="Z9" i="17"/>
  <c r="Z8" i="17"/>
  <c r="Z7" i="17"/>
  <c r="Z6" i="17"/>
  <c r="Z5" i="17"/>
  <c r="Z4" i="17"/>
  <c r="Z3" i="17"/>
  <c r="Z2" i="17"/>
  <c r="Z1" i="17"/>
  <c r="Z20" i="16"/>
  <c r="Z19" i="16"/>
  <c r="Z18" i="16"/>
  <c r="Z17" i="16"/>
  <c r="Z16" i="16"/>
  <c r="Z15" i="16"/>
  <c r="Z14" i="16"/>
  <c r="Z13" i="16"/>
  <c r="Z12" i="16"/>
  <c r="Z11" i="16"/>
  <c r="Z10" i="16"/>
  <c r="Z9" i="16"/>
  <c r="Z8" i="16"/>
  <c r="Z7" i="16"/>
  <c r="Z6" i="16"/>
  <c r="Z5" i="16"/>
  <c r="Z4" i="16"/>
  <c r="Z3" i="16"/>
  <c r="Z2" i="16"/>
  <c r="Z1" i="16"/>
  <c r="Z20" i="15"/>
  <c r="Z19" i="15"/>
  <c r="Z18" i="15"/>
  <c r="Z17" i="15"/>
  <c r="Z16" i="15"/>
  <c r="Z15" i="15"/>
  <c r="Z14" i="15"/>
  <c r="Z13" i="15"/>
  <c r="Z12" i="15"/>
  <c r="Z11" i="15"/>
  <c r="Z10" i="15"/>
  <c r="Z9" i="15"/>
  <c r="Z8" i="15"/>
  <c r="Z7" i="15"/>
  <c r="Z6" i="15"/>
  <c r="Z5" i="15"/>
  <c r="Z4" i="15"/>
  <c r="Z3" i="15"/>
  <c r="Z2" i="15"/>
  <c r="Z1" i="15"/>
  <c r="Z20" i="14"/>
  <c r="Z19" i="14"/>
  <c r="Z18" i="14"/>
  <c r="Z17" i="14"/>
  <c r="Z16" i="14"/>
  <c r="Z15" i="14"/>
  <c r="Z14" i="14"/>
  <c r="Z13" i="14"/>
  <c r="Z12" i="14"/>
  <c r="Z11" i="14"/>
  <c r="Z10" i="14"/>
  <c r="Z9" i="14"/>
  <c r="Z8" i="14"/>
  <c r="Z7" i="14"/>
  <c r="Z6" i="14"/>
  <c r="Z5" i="14"/>
  <c r="Z4" i="14"/>
  <c r="Z3" i="14"/>
  <c r="Z2" i="14"/>
  <c r="Z1" i="14"/>
  <c r="Z20" i="13"/>
  <c r="Z19" i="13"/>
  <c r="Z18" i="13"/>
  <c r="Z17" i="13"/>
  <c r="Z16" i="13"/>
  <c r="Z15" i="13"/>
  <c r="Z14" i="13"/>
  <c r="Z13" i="13"/>
  <c r="Z12" i="13"/>
  <c r="Z11" i="13"/>
  <c r="Z10" i="13"/>
  <c r="Z9" i="13"/>
  <c r="Z8" i="13"/>
  <c r="Z7" i="13"/>
  <c r="Z6" i="13"/>
  <c r="Z5" i="13"/>
  <c r="Z4" i="13"/>
  <c r="Z3" i="13"/>
  <c r="Z2" i="13"/>
  <c r="Z1" i="13"/>
  <c r="Z20" i="12"/>
  <c r="Z19" i="12"/>
  <c r="Z18" i="12"/>
  <c r="Z17" i="12"/>
  <c r="Z16" i="12"/>
  <c r="Z15" i="12"/>
  <c r="Z14" i="12"/>
  <c r="Z13" i="12"/>
  <c r="Z12" i="12"/>
  <c r="Z11" i="12"/>
  <c r="Z10" i="12"/>
  <c r="Z9" i="12"/>
  <c r="Z8" i="12"/>
  <c r="Z7" i="12"/>
  <c r="Z6" i="12"/>
  <c r="Z5" i="12"/>
  <c r="Z4" i="12"/>
  <c r="Z3" i="12"/>
  <c r="Z2" i="12"/>
  <c r="Z1" i="12"/>
  <c r="Z20" i="11"/>
  <c r="Z19" i="11"/>
  <c r="Z18" i="11"/>
  <c r="Z17" i="11"/>
  <c r="Z16" i="11"/>
  <c r="Z15" i="11"/>
  <c r="Z14" i="11"/>
  <c r="Z13" i="11"/>
  <c r="Z12" i="11"/>
  <c r="Z11" i="11"/>
  <c r="Z10" i="11"/>
  <c r="Z9" i="11"/>
  <c r="Z8" i="11"/>
  <c r="Z7" i="11"/>
  <c r="Z6" i="11"/>
  <c r="Z5" i="11"/>
  <c r="Z4" i="11"/>
  <c r="Z3" i="11"/>
  <c r="Z2" i="11"/>
  <c r="Z1" i="11"/>
  <c r="Z20" i="10"/>
  <c r="Z19" i="10"/>
  <c r="Z18" i="10"/>
  <c r="Z17" i="10"/>
  <c r="Z16" i="10"/>
  <c r="Z15" i="10"/>
  <c r="Z14" i="10"/>
  <c r="Z13" i="10"/>
  <c r="Z12" i="10"/>
  <c r="Z11" i="10"/>
  <c r="Z10" i="10"/>
  <c r="Z9" i="10"/>
  <c r="Z8" i="10"/>
  <c r="Z7" i="10"/>
  <c r="Z6" i="10"/>
  <c r="Z5" i="10"/>
  <c r="Z4" i="10"/>
  <c r="Z3" i="10"/>
  <c r="Z2" i="10"/>
  <c r="Z1" i="10"/>
  <c r="Z20" i="9"/>
  <c r="Z19" i="9"/>
  <c r="Z18" i="9"/>
  <c r="Z17" i="9"/>
  <c r="Z16" i="9"/>
  <c r="Z15" i="9"/>
  <c r="Z14" i="9"/>
  <c r="Z13" i="9"/>
  <c r="Z12" i="9"/>
  <c r="Z11" i="9"/>
  <c r="Z10" i="9"/>
  <c r="Z9" i="9"/>
  <c r="Z8" i="9"/>
  <c r="Z7" i="9"/>
  <c r="Z6" i="9"/>
  <c r="Z5" i="9"/>
  <c r="Z4" i="9"/>
  <c r="Z3" i="9"/>
  <c r="Z2" i="9"/>
  <c r="Z1" i="9"/>
  <c r="Z20" i="8"/>
  <c r="Z19" i="8"/>
  <c r="Z18" i="8"/>
  <c r="Z17" i="8"/>
  <c r="Z16" i="8"/>
  <c r="Z15" i="8"/>
  <c r="Z14" i="8"/>
  <c r="Z13" i="8"/>
  <c r="Z12" i="8"/>
  <c r="Z11" i="8"/>
  <c r="Z10" i="8"/>
  <c r="Z9" i="8"/>
  <c r="Z8" i="8"/>
  <c r="Z7" i="8"/>
  <c r="Z6" i="8"/>
  <c r="Z5" i="8"/>
  <c r="Z4" i="8"/>
  <c r="Z3" i="8"/>
  <c r="Z2" i="8"/>
  <c r="Z1" i="8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Z20" i="22"/>
  <c r="Z19" i="22"/>
  <c r="Z18" i="22"/>
  <c r="Z17" i="22"/>
  <c r="Z16" i="22"/>
  <c r="Z15" i="22"/>
  <c r="Z14" i="22"/>
  <c r="Z13" i="22"/>
  <c r="Z12" i="22"/>
  <c r="Z11" i="22"/>
  <c r="Z10" i="22"/>
  <c r="Z9" i="22"/>
  <c r="Z8" i="22"/>
  <c r="Z7" i="22"/>
  <c r="Z6" i="22"/>
  <c r="Z5" i="22"/>
  <c r="Z4" i="22"/>
  <c r="Z3" i="22"/>
  <c r="Z2" i="22"/>
  <c r="Z1" i="22"/>
  <c r="E19" i="21"/>
  <c r="B10" i="21" l="1"/>
  <c r="B18" i="21"/>
  <c r="B17" i="21"/>
  <c r="B16" i="21"/>
  <c r="B15" i="21"/>
  <c r="B14" i="21"/>
  <c r="B13" i="21"/>
  <c r="B12" i="21"/>
  <c r="B11" i="21"/>
  <c r="B9" i="21"/>
  <c r="M4" i="2" l="1"/>
  <c r="K4" i="2"/>
  <c r="B14" i="2" l="1"/>
  <c r="J14" i="2" s="1"/>
  <c r="E18" i="21"/>
  <c r="E17" i="21"/>
  <c r="E16" i="21"/>
  <c r="E15" i="21"/>
  <c r="E14" i="21"/>
  <c r="E12" i="21"/>
  <c r="E13" i="21"/>
  <c r="C334" i="20" l="1"/>
  <c r="C338" i="20"/>
  <c r="C342" i="20"/>
  <c r="C346" i="20"/>
  <c r="C350" i="20"/>
  <c r="C314" i="20"/>
  <c r="C261" i="20"/>
  <c r="C262" i="20"/>
  <c r="C265" i="20"/>
  <c r="C266" i="20"/>
  <c r="C269" i="20"/>
  <c r="C270" i="20"/>
  <c r="C273" i="20"/>
  <c r="C274" i="20"/>
  <c r="C277" i="20"/>
  <c r="C278" i="20"/>
  <c r="C237" i="20"/>
  <c r="C238" i="20"/>
  <c r="C241" i="20"/>
  <c r="C242" i="20"/>
  <c r="C245" i="20"/>
  <c r="C246" i="20"/>
  <c r="C249" i="20"/>
  <c r="C250" i="20"/>
  <c r="C253" i="20"/>
  <c r="C254" i="20"/>
  <c r="C190" i="20"/>
  <c r="C194" i="20"/>
  <c r="C198" i="20"/>
  <c r="C202" i="20"/>
  <c r="C206" i="20"/>
  <c r="C166" i="20"/>
  <c r="C170" i="20"/>
  <c r="C174" i="20"/>
  <c r="C178" i="20"/>
  <c r="C182" i="20"/>
  <c r="C141" i="20"/>
  <c r="C142" i="20"/>
  <c r="C144" i="20"/>
  <c r="C145" i="20"/>
  <c r="C146" i="20"/>
  <c r="C149" i="20"/>
  <c r="C150" i="20"/>
  <c r="C153" i="20"/>
  <c r="C154" i="20"/>
  <c r="C157" i="20"/>
  <c r="C158" i="20"/>
  <c r="C160" i="20"/>
  <c r="C92" i="20"/>
  <c r="C93" i="20"/>
  <c r="C94" i="20"/>
  <c r="C97" i="20"/>
  <c r="C98" i="20"/>
  <c r="C101" i="20"/>
  <c r="C102" i="20"/>
  <c r="C105" i="20"/>
  <c r="C106" i="20"/>
  <c r="C109" i="20"/>
  <c r="C110" i="20"/>
  <c r="C69" i="20"/>
  <c r="C70" i="20"/>
  <c r="C73" i="20"/>
  <c r="C74" i="20"/>
  <c r="C78" i="20"/>
  <c r="C82" i="20"/>
  <c r="C85" i="20"/>
  <c r="C68" i="20"/>
  <c r="C84" i="20"/>
  <c r="C86" i="20"/>
  <c r="AE337" i="20"/>
  <c r="AE336" i="20"/>
  <c r="AE335" i="20"/>
  <c r="AE334" i="20"/>
  <c r="AE333" i="20"/>
  <c r="AE332" i="20"/>
  <c r="AE331" i="20"/>
  <c r="AE330" i="20"/>
  <c r="AE329" i="20"/>
  <c r="AE328" i="20"/>
  <c r="AE327" i="20"/>
  <c r="AE326" i="20"/>
  <c r="AE325" i="20"/>
  <c r="AE324" i="20"/>
  <c r="AE323" i="20"/>
  <c r="AE322" i="20"/>
  <c r="AE321" i="20"/>
  <c r="AE320" i="20"/>
  <c r="AE319" i="20"/>
  <c r="AE318" i="20"/>
  <c r="AE317" i="20"/>
  <c r="AE316" i="20"/>
  <c r="AE315" i="20"/>
  <c r="AE313" i="20"/>
  <c r="AE312" i="20"/>
  <c r="AE311" i="20"/>
  <c r="AE310" i="20"/>
  <c r="AE309" i="20"/>
  <c r="AE308" i="20"/>
  <c r="AE307" i="20"/>
  <c r="AE306" i="20"/>
  <c r="AE305" i="20"/>
  <c r="AE304" i="20"/>
  <c r="AE303" i="20"/>
  <c r="AE302" i="20"/>
  <c r="AE301" i="20"/>
  <c r="AE300" i="20"/>
  <c r="AE299" i="20"/>
  <c r="AE298" i="20"/>
  <c r="AE297" i="20"/>
  <c r="AE296" i="20"/>
  <c r="AE295" i="20"/>
  <c r="AE294" i="20"/>
  <c r="AE293" i="20"/>
  <c r="AE292" i="20"/>
  <c r="AE290" i="20"/>
  <c r="AE289" i="20"/>
  <c r="AE288" i="20"/>
  <c r="AE287" i="20"/>
  <c r="AE286" i="20"/>
  <c r="AE285" i="20"/>
  <c r="AE284" i="20"/>
  <c r="AE283" i="20"/>
  <c r="AE282" i="20"/>
  <c r="AE281" i="20"/>
  <c r="AE280" i="20"/>
  <c r="AE279" i="20"/>
  <c r="AE278" i="20"/>
  <c r="AE277" i="20"/>
  <c r="AE276" i="20"/>
  <c r="AE275" i="20"/>
  <c r="AE274" i="20"/>
  <c r="AE273" i="20"/>
  <c r="AE272" i="20"/>
  <c r="AE271" i="20"/>
  <c r="AE270" i="20"/>
  <c r="AE268" i="20"/>
  <c r="AE267" i="20"/>
  <c r="AE266" i="20"/>
  <c r="AE265" i="20"/>
  <c r="AE264" i="20"/>
  <c r="AE263" i="20"/>
  <c r="AE262" i="20"/>
  <c r="AE261" i="20"/>
  <c r="AE260" i="20"/>
  <c r="AE259" i="20"/>
  <c r="AE258" i="20"/>
  <c r="AE257" i="20"/>
  <c r="AE256" i="20"/>
  <c r="AE255" i="20"/>
  <c r="AE254" i="20"/>
  <c r="AE253" i="20"/>
  <c r="AE252" i="20"/>
  <c r="AE251" i="20"/>
  <c r="AE250" i="20"/>
  <c r="AE249" i="20"/>
  <c r="AE248" i="20"/>
  <c r="AE247" i="20"/>
  <c r="AE245" i="20"/>
  <c r="AE244" i="20"/>
  <c r="AE243" i="20"/>
  <c r="AE242" i="20"/>
  <c r="AE241" i="20"/>
  <c r="AE240" i="20"/>
  <c r="AE239" i="20"/>
  <c r="AE238" i="20"/>
  <c r="AE237" i="20"/>
  <c r="AE236" i="20"/>
  <c r="AE235" i="20"/>
  <c r="AE234" i="20"/>
  <c r="AE233" i="20"/>
  <c r="AE232" i="20"/>
  <c r="AE231" i="20"/>
  <c r="AE230" i="20"/>
  <c r="AE229" i="20"/>
  <c r="AE228" i="20"/>
  <c r="AE227" i="20"/>
  <c r="AE226" i="20"/>
  <c r="AE225" i="20"/>
  <c r="AE224" i="20"/>
  <c r="AE222" i="20"/>
  <c r="AE221" i="20"/>
  <c r="AE220" i="20"/>
  <c r="AE219" i="20"/>
  <c r="AE218" i="20"/>
  <c r="AE217" i="20"/>
  <c r="AE216" i="20"/>
  <c r="AE215" i="20"/>
  <c r="AE214" i="20"/>
  <c r="AE213" i="20"/>
  <c r="AE212" i="20"/>
  <c r="AE211" i="20"/>
  <c r="AE210" i="20"/>
  <c r="AE209" i="20"/>
  <c r="AE208" i="20"/>
  <c r="AE207" i="20"/>
  <c r="AE206" i="20"/>
  <c r="AE205" i="20"/>
  <c r="AE204" i="20"/>
  <c r="AE203" i="20"/>
  <c r="AE202" i="20"/>
  <c r="AE201" i="20"/>
  <c r="AE199" i="20"/>
  <c r="AE198" i="20"/>
  <c r="AE197" i="20"/>
  <c r="AE196" i="20"/>
  <c r="AE195" i="20"/>
  <c r="AE194" i="20"/>
  <c r="AE193" i="20"/>
  <c r="AE192" i="20"/>
  <c r="AE191" i="20"/>
  <c r="AE190" i="20"/>
  <c r="AE189" i="20"/>
  <c r="AE188" i="20"/>
  <c r="AE187" i="20"/>
  <c r="AE186" i="20"/>
  <c r="AE185" i="20"/>
  <c r="AE184" i="20"/>
  <c r="AE183" i="20"/>
  <c r="AE182" i="20"/>
  <c r="AE181" i="20"/>
  <c r="AE180" i="20"/>
  <c r="AE179" i="20"/>
  <c r="AE178" i="20"/>
  <c r="AE176" i="20"/>
  <c r="AE175" i="20"/>
  <c r="AE174" i="20"/>
  <c r="AE173" i="20"/>
  <c r="AE172" i="20"/>
  <c r="AE171" i="20"/>
  <c r="AE170" i="20"/>
  <c r="AE169" i="20"/>
  <c r="AE168" i="20"/>
  <c r="AE167" i="20"/>
  <c r="AE166" i="20"/>
  <c r="AE165" i="20"/>
  <c r="AE164" i="20"/>
  <c r="AE163" i="20"/>
  <c r="AE162" i="20"/>
  <c r="AE161" i="20"/>
  <c r="AE160" i="20"/>
  <c r="AE159" i="20"/>
  <c r="AE158" i="20"/>
  <c r="AE157" i="20"/>
  <c r="AE156" i="20"/>
  <c r="AE154" i="20"/>
  <c r="AE153" i="20"/>
  <c r="AE152" i="20"/>
  <c r="AE151" i="20"/>
  <c r="AE150" i="20"/>
  <c r="AE149" i="20"/>
  <c r="AE148" i="20"/>
  <c r="AE147" i="20"/>
  <c r="AE146" i="20"/>
  <c r="AE145" i="20"/>
  <c r="AE144" i="20"/>
  <c r="AE143" i="20"/>
  <c r="AE142" i="20"/>
  <c r="AE141" i="20"/>
  <c r="AE140" i="20"/>
  <c r="AE139" i="20"/>
  <c r="AE138" i="20"/>
  <c r="AE137" i="20"/>
  <c r="AE136" i="20"/>
  <c r="AE135" i="20"/>
  <c r="AE134" i="20"/>
  <c r="AE133" i="20"/>
  <c r="AE131" i="20"/>
  <c r="AE130" i="20"/>
  <c r="AE129" i="20"/>
  <c r="AE128" i="20"/>
  <c r="AE127" i="20"/>
  <c r="AE126" i="20"/>
  <c r="AE125" i="20"/>
  <c r="AE124" i="20"/>
  <c r="AE123" i="20"/>
  <c r="AE122" i="20"/>
  <c r="AE121" i="20"/>
  <c r="AE120" i="20"/>
  <c r="AE119" i="20"/>
  <c r="AE118" i="20"/>
  <c r="AE117" i="20"/>
  <c r="AE116" i="20"/>
  <c r="AE115" i="20"/>
  <c r="AE114" i="20"/>
  <c r="AE113" i="20"/>
  <c r="AE112" i="20"/>
  <c r="AE111" i="20"/>
  <c r="AE110" i="20"/>
  <c r="AE109" i="20"/>
  <c r="AE107" i="20"/>
  <c r="AE106" i="20"/>
  <c r="AE105" i="20"/>
  <c r="AE104" i="20"/>
  <c r="AE103" i="20"/>
  <c r="AE102" i="20"/>
  <c r="AE101" i="20"/>
  <c r="AE100" i="20"/>
  <c r="AE99" i="20"/>
  <c r="AE98" i="20"/>
  <c r="AE97" i="20"/>
  <c r="AE96" i="20"/>
  <c r="AE95" i="20"/>
  <c r="AE94" i="20"/>
  <c r="AE93" i="20"/>
  <c r="AE92" i="20"/>
  <c r="AE91" i="20"/>
  <c r="AE90" i="20"/>
  <c r="AE89" i="20"/>
  <c r="AE88" i="20"/>
  <c r="AE86" i="20"/>
  <c r="AE85" i="20"/>
  <c r="AE84" i="20"/>
  <c r="AE83" i="20"/>
  <c r="AE82" i="20"/>
  <c r="AE81" i="20"/>
  <c r="AE80" i="20"/>
  <c r="AE79" i="20"/>
  <c r="AE78" i="20"/>
  <c r="AE77" i="20"/>
  <c r="AE76" i="20"/>
  <c r="AE75" i="20"/>
  <c r="AE74" i="20"/>
  <c r="AE73" i="20"/>
  <c r="AE72" i="20"/>
  <c r="AE71" i="20"/>
  <c r="AE70" i="20"/>
  <c r="AE69" i="20"/>
  <c r="AE68" i="20"/>
  <c r="AE67" i="20"/>
  <c r="AE66" i="20"/>
  <c r="C71" i="20"/>
  <c r="C72" i="20"/>
  <c r="C75" i="20"/>
  <c r="C76" i="20"/>
  <c r="C77" i="20"/>
  <c r="C79" i="20"/>
  <c r="C80" i="20"/>
  <c r="C81" i="20"/>
  <c r="C83" i="20"/>
  <c r="C87" i="20"/>
  <c r="C91" i="20"/>
  <c r="C95" i="20"/>
  <c r="C96" i="20"/>
  <c r="C99" i="20"/>
  <c r="C100" i="20"/>
  <c r="C103" i="20"/>
  <c r="C104" i="20"/>
  <c r="C107" i="20"/>
  <c r="C108" i="20"/>
  <c r="C111" i="20"/>
  <c r="C112" i="20"/>
  <c r="C113" i="20"/>
  <c r="C115" i="20"/>
  <c r="C116" i="20"/>
  <c r="C117" i="20"/>
  <c r="C118" i="20"/>
  <c r="C119" i="20"/>
  <c r="C120" i="20"/>
  <c r="C121" i="20"/>
  <c r="C122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135" i="20"/>
  <c r="C136" i="20"/>
  <c r="C137" i="20"/>
  <c r="C139" i="20"/>
  <c r="C140" i="20"/>
  <c r="C143" i="20"/>
  <c r="C147" i="20"/>
  <c r="C148" i="20"/>
  <c r="C151" i="20"/>
  <c r="C152" i="20"/>
  <c r="C155" i="20"/>
  <c r="C156" i="20"/>
  <c r="C159" i="20"/>
  <c r="C161" i="20"/>
  <c r="C163" i="20"/>
  <c r="C164" i="20"/>
  <c r="C165" i="20"/>
  <c r="C167" i="20"/>
  <c r="C168" i="20"/>
  <c r="C169" i="20"/>
  <c r="C171" i="20"/>
  <c r="C172" i="20"/>
  <c r="C173" i="20"/>
  <c r="C175" i="20"/>
  <c r="C176" i="20"/>
  <c r="C177" i="20"/>
  <c r="C179" i="20"/>
  <c r="C180" i="20"/>
  <c r="C181" i="20"/>
  <c r="C183" i="20"/>
  <c r="C184" i="20"/>
  <c r="C185" i="20"/>
  <c r="C187" i="20"/>
  <c r="C188" i="20"/>
  <c r="C189" i="20"/>
  <c r="C191" i="20"/>
  <c r="C192" i="20"/>
  <c r="C193" i="20"/>
  <c r="C195" i="20"/>
  <c r="C196" i="20"/>
  <c r="C197" i="20"/>
  <c r="C199" i="20"/>
  <c r="C200" i="20"/>
  <c r="C201" i="20"/>
  <c r="C203" i="20"/>
  <c r="C204" i="20"/>
  <c r="C205" i="20"/>
  <c r="C207" i="20"/>
  <c r="C208" i="20"/>
  <c r="C209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5" i="20"/>
  <c r="C236" i="20"/>
  <c r="C239" i="20"/>
  <c r="C240" i="20"/>
  <c r="C243" i="20"/>
  <c r="C244" i="20"/>
  <c r="C247" i="20"/>
  <c r="C248" i="20"/>
  <c r="C251" i="20"/>
  <c r="C252" i="20"/>
  <c r="C255" i="20"/>
  <c r="C256" i="20"/>
  <c r="C257" i="20"/>
  <c r="C259" i="20"/>
  <c r="C260" i="20"/>
  <c r="C263" i="20"/>
  <c r="C264" i="20"/>
  <c r="C267" i="20"/>
  <c r="C268" i="20"/>
  <c r="C271" i="20"/>
  <c r="C272" i="20"/>
  <c r="C275" i="20"/>
  <c r="C276" i="20"/>
  <c r="C279" i="20"/>
  <c r="C280" i="20"/>
  <c r="C281" i="20"/>
  <c r="C283" i="20"/>
  <c r="C284" i="20"/>
  <c r="C285" i="20"/>
  <c r="C286" i="20"/>
  <c r="C287" i="20"/>
  <c r="C288" i="20"/>
  <c r="C289" i="20"/>
  <c r="C290" i="20"/>
  <c r="C291" i="20"/>
  <c r="C292" i="20"/>
  <c r="C293" i="20"/>
  <c r="C294" i="20"/>
  <c r="C295" i="20"/>
  <c r="C296" i="20"/>
  <c r="C297" i="20"/>
  <c r="C298" i="20"/>
  <c r="C299" i="20"/>
  <c r="C300" i="20"/>
  <c r="C301" i="20"/>
  <c r="C302" i="20"/>
  <c r="C303" i="20"/>
  <c r="C304" i="20"/>
  <c r="C305" i="20"/>
  <c r="C307" i="20"/>
  <c r="C308" i="20"/>
  <c r="C309" i="20"/>
  <c r="C310" i="20"/>
  <c r="C311" i="20"/>
  <c r="C312" i="20"/>
  <c r="C313" i="20"/>
  <c r="C315" i="20"/>
  <c r="C316" i="20"/>
  <c r="C317" i="20"/>
  <c r="C318" i="20"/>
  <c r="C319" i="20"/>
  <c r="C320" i="20"/>
  <c r="C321" i="20"/>
  <c r="C322" i="20"/>
  <c r="C323" i="20"/>
  <c r="C324" i="20"/>
  <c r="C325" i="20"/>
  <c r="C326" i="20"/>
  <c r="C327" i="20"/>
  <c r="C328" i="20"/>
  <c r="C329" i="20"/>
  <c r="C331" i="20"/>
  <c r="C332" i="20"/>
  <c r="C333" i="20"/>
  <c r="C335" i="20"/>
  <c r="C336" i="20"/>
  <c r="C337" i="20"/>
  <c r="C339" i="20"/>
  <c r="C340" i="20"/>
  <c r="C341" i="20"/>
  <c r="C343" i="20"/>
  <c r="C344" i="20"/>
  <c r="C345" i="20"/>
  <c r="C347" i="20"/>
  <c r="C348" i="20"/>
  <c r="C349" i="20"/>
  <c r="C351" i="20"/>
  <c r="C352" i="20"/>
  <c r="C353" i="20"/>
  <c r="G350" i="20"/>
  <c r="H350" i="20"/>
  <c r="H351" i="20" s="1"/>
  <c r="H352" i="20" s="1"/>
  <c r="H353" i="20" s="1"/>
  <c r="I350" i="20"/>
  <c r="I351" i="20" s="1"/>
  <c r="I352" i="20" s="1"/>
  <c r="I353" i="20" s="1"/>
  <c r="G351" i="20"/>
  <c r="G352" i="20"/>
  <c r="G353" i="20"/>
  <c r="I331" i="20"/>
  <c r="H331" i="20"/>
  <c r="G325" i="20"/>
  <c r="H325" i="20"/>
  <c r="H326" i="20" s="1"/>
  <c r="H327" i="20" s="1"/>
  <c r="H328" i="20" s="1"/>
  <c r="H329" i="20" s="1"/>
  <c r="I325" i="20"/>
  <c r="G326" i="20"/>
  <c r="I326" i="20"/>
  <c r="G327" i="20"/>
  <c r="I327" i="20"/>
  <c r="I328" i="20" s="1"/>
  <c r="I329" i="20" s="1"/>
  <c r="G328" i="20"/>
  <c r="G329" i="20"/>
  <c r="I307" i="20"/>
  <c r="H307" i="20"/>
  <c r="G301" i="20"/>
  <c r="H301" i="20"/>
  <c r="H302" i="20" s="1"/>
  <c r="H303" i="20" s="1"/>
  <c r="H304" i="20" s="1"/>
  <c r="H305" i="20" s="1"/>
  <c r="I301" i="20"/>
  <c r="G302" i="20"/>
  <c r="I302" i="20"/>
  <c r="G303" i="20"/>
  <c r="I303" i="20"/>
  <c r="G304" i="20"/>
  <c r="I304" i="20"/>
  <c r="I305" i="20" s="1"/>
  <c r="G305" i="20"/>
  <c r="I283" i="20"/>
  <c r="H283" i="20"/>
  <c r="G279" i="20"/>
  <c r="H279" i="20"/>
  <c r="H280" i="20" s="1"/>
  <c r="H281" i="20" s="1"/>
  <c r="I279" i="20"/>
  <c r="G280" i="20"/>
  <c r="I280" i="20"/>
  <c r="G281" i="20"/>
  <c r="I281" i="20"/>
  <c r="AB88" i="20"/>
  <c r="AA88" i="20"/>
  <c r="Z88" i="20"/>
  <c r="R68" i="20"/>
  <c r="S68" i="20"/>
  <c r="T68" i="20"/>
  <c r="U68" i="20"/>
  <c r="V68" i="20"/>
  <c r="W68" i="20"/>
  <c r="X68" i="20"/>
  <c r="Y68" i="20"/>
  <c r="AA68" i="20"/>
  <c r="AB68" i="20"/>
  <c r="R69" i="20"/>
  <c r="S69" i="20"/>
  <c r="T69" i="20"/>
  <c r="U69" i="20"/>
  <c r="V69" i="20"/>
  <c r="W69" i="20"/>
  <c r="X69" i="20"/>
  <c r="Y69" i="20"/>
  <c r="AA69" i="20"/>
  <c r="AB69" i="20"/>
  <c r="R70" i="20"/>
  <c r="S70" i="20"/>
  <c r="T70" i="20"/>
  <c r="U70" i="20"/>
  <c r="V70" i="20"/>
  <c r="W70" i="20"/>
  <c r="X70" i="20"/>
  <c r="Y70" i="20"/>
  <c r="AA70" i="20"/>
  <c r="AB70" i="20"/>
  <c r="R71" i="20"/>
  <c r="S71" i="20"/>
  <c r="T71" i="20"/>
  <c r="U71" i="20"/>
  <c r="V71" i="20"/>
  <c r="W71" i="20"/>
  <c r="X71" i="20"/>
  <c r="Y71" i="20"/>
  <c r="AA71" i="20"/>
  <c r="AB71" i="20"/>
  <c r="S72" i="20"/>
  <c r="T72" i="20"/>
  <c r="U72" i="20"/>
  <c r="V72" i="20"/>
  <c r="W72" i="20"/>
  <c r="X72" i="20"/>
  <c r="Y72" i="20"/>
  <c r="AA72" i="20"/>
  <c r="AB72" i="20"/>
  <c r="R73" i="20"/>
  <c r="S73" i="20"/>
  <c r="T73" i="20"/>
  <c r="U73" i="20"/>
  <c r="V73" i="20"/>
  <c r="W73" i="20"/>
  <c r="X73" i="20"/>
  <c r="Y73" i="20"/>
  <c r="AA73" i="20"/>
  <c r="AB73" i="20"/>
  <c r="U74" i="20"/>
  <c r="V74" i="20"/>
  <c r="W74" i="20"/>
  <c r="X74" i="20"/>
  <c r="Y74" i="20"/>
  <c r="AA74" i="20"/>
  <c r="AB74" i="20"/>
  <c r="S75" i="20"/>
  <c r="T75" i="20"/>
  <c r="U75" i="20"/>
  <c r="V75" i="20"/>
  <c r="W75" i="20"/>
  <c r="X75" i="20"/>
  <c r="Y75" i="20"/>
  <c r="AA75" i="20"/>
  <c r="AB75" i="20"/>
  <c r="S76" i="20"/>
  <c r="T76" i="20"/>
  <c r="U76" i="20"/>
  <c r="V76" i="20"/>
  <c r="W76" i="20"/>
  <c r="X76" i="20"/>
  <c r="Y76" i="20"/>
  <c r="AA76" i="20"/>
  <c r="AB76" i="20"/>
  <c r="R77" i="20"/>
  <c r="S77" i="20"/>
  <c r="T77" i="20"/>
  <c r="U77" i="20"/>
  <c r="V77" i="20"/>
  <c r="W77" i="20"/>
  <c r="X77" i="20"/>
  <c r="Y77" i="20"/>
  <c r="AA77" i="20"/>
  <c r="AB77" i="20"/>
  <c r="R78" i="20"/>
  <c r="S78" i="20"/>
  <c r="T78" i="20"/>
  <c r="U78" i="20"/>
  <c r="V78" i="20"/>
  <c r="W78" i="20"/>
  <c r="X78" i="20"/>
  <c r="Y78" i="20"/>
  <c r="AA78" i="20"/>
  <c r="AB78" i="20"/>
  <c r="R79" i="20"/>
  <c r="S79" i="20"/>
  <c r="T79" i="20"/>
  <c r="U79" i="20"/>
  <c r="V79" i="20"/>
  <c r="W79" i="20"/>
  <c r="X79" i="20"/>
  <c r="Y79" i="20"/>
  <c r="AA79" i="20"/>
  <c r="AB79" i="20"/>
  <c r="R80" i="20"/>
  <c r="S80" i="20"/>
  <c r="T80" i="20"/>
  <c r="U80" i="20"/>
  <c r="V80" i="20"/>
  <c r="W80" i="20"/>
  <c r="X80" i="20"/>
  <c r="Y80" i="20"/>
  <c r="AA80" i="20"/>
  <c r="AB80" i="20"/>
  <c r="R81" i="20"/>
  <c r="S81" i="20"/>
  <c r="T81" i="20"/>
  <c r="U81" i="20"/>
  <c r="V81" i="20"/>
  <c r="W81" i="20"/>
  <c r="X81" i="20"/>
  <c r="Y81" i="20"/>
  <c r="AA81" i="20"/>
  <c r="AB81" i="20"/>
  <c r="R82" i="20"/>
  <c r="S82" i="20"/>
  <c r="T82" i="20"/>
  <c r="U82" i="20"/>
  <c r="V82" i="20"/>
  <c r="W82" i="20"/>
  <c r="X82" i="20"/>
  <c r="Y82" i="20"/>
  <c r="AA82" i="20"/>
  <c r="AB82" i="20"/>
  <c r="R83" i="20"/>
  <c r="S83" i="20"/>
  <c r="T83" i="20"/>
  <c r="U83" i="20"/>
  <c r="V83" i="20"/>
  <c r="W83" i="20"/>
  <c r="X83" i="20"/>
  <c r="Y83" i="20"/>
  <c r="AA83" i="20"/>
  <c r="AB83" i="20"/>
  <c r="R84" i="20"/>
  <c r="S84" i="20"/>
  <c r="T84" i="20"/>
  <c r="U84" i="20"/>
  <c r="V84" i="20"/>
  <c r="W84" i="20"/>
  <c r="X84" i="20"/>
  <c r="Y84" i="20"/>
  <c r="AA84" i="20"/>
  <c r="AB84" i="20"/>
  <c r="R85" i="20"/>
  <c r="S85" i="20"/>
  <c r="T85" i="20"/>
  <c r="U85" i="20"/>
  <c r="V85" i="20"/>
  <c r="W85" i="20"/>
  <c r="X85" i="20"/>
  <c r="Y85" i="20"/>
  <c r="AA85" i="20"/>
  <c r="AB85" i="20"/>
  <c r="R86" i="20"/>
  <c r="T86" i="20"/>
  <c r="U86" i="20"/>
  <c r="V86" i="20"/>
  <c r="W86" i="20"/>
  <c r="X86" i="20"/>
  <c r="Y86" i="20"/>
  <c r="AA86" i="20"/>
  <c r="AB86" i="20"/>
  <c r="R87" i="20"/>
  <c r="T87" i="20"/>
  <c r="U87" i="20"/>
  <c r="V87" i="20"/>
  <c r="W87" i="20"/>
  <c r="X87" i="20"/>
  <c r="Y87" i="20"/>
  <c r="AA87" i="20"/>
  <c r="AB87" i="20"/>
  <c r="T88" i="20"/>
  <c r="U88" i="20"/>
  <c r="V88" i="20"/>
  <c r="W88" i="20"/>
  <c r="T89" i="20"/>
  <c r="U89" i="20"/>
  <c r="V89" i="20"/>
  <c r="W89" i="20"/>
  <c r="X89" i="20"/>
  <c r="Y89" i="20"/>
  <c r="Z89" i="20"/>
  <c r="E305" i="20" s="1"/>
  <c r="AA89" i="20"/>
  <c r="E329" i="20" s="1"/>
  <c r="AB89" i="20"/>
  <c r="E353" i="20" s="1"/>
  <c r="G257" i="20"/>
  <c r="G256" i="20"/>
  <c r="G255" i="20"/>
  <c r="G254" i="20"/>
  <c r="G253" i="20"/>
  <c r="G252" i="20"/>
  <c r="G161" i="20"/>
  <c r="G160" i="20"/>
  <c r="G159" i="20"/>
  <c r="G158" i="20"/>
  <c r="G157" i="20"/>
  <c r="G182" i="20"/>
  <c r="G183" i="20"/>
  <c r="G184" i="20"/>
  <c r="G185" i="20"/>
  <c r="G207" i="20"/>
  <c r="G208" i="20"/>
  <c r="G209" i="20"/>
  <c r="G232" i="20"/>
  <c r="G233" i="20"/>
  <c r="X88" i="20"/>
  <c r="T24" i="2"/>
  <c r="T25" i="2"/>
  <c r="T26" i="2"/>
  <c r="T27" i="2"/>
  <c r="T28" i="2"/>
  <c r="T29" i="2"/>
  <c r="T30" i="2"/>
  <c r="G130" i="20"/>
  <c r="G131" i="20"/>
  <c r="G132" i="20"/>
  <c r="G133" i="20"/>
  <c r="G134" i="20"/>
  <c r="G135" i="20"/>
  <c r="G136" i="20"/>
  <c r="G137" i="20"/>
  <c r="G112" i="20"/>
  <c r="G113" i="20"/>
  <c r="R88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91" i="20"/>
  <c r="B25" i="2"/>
  <c r="G84" i="20"/>
  <c r="G85" i="20"/>
  <c r="G86" i="20"/>
  <c r="G87" i="20"/>
  <c r="G88" i="20"/>
  <c r="G89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7" i="20"/>
  <c r="G308" i="20"/>
  <c r="C67" i="20"/>
  <c r="T74" i="20"/>
  <c r="S89" i="20"/>
  <c r="S88" i="20"/>
  <c r="S87" i="20"/>
  <c r="S86" i="20"/>
  <c r="S74" i="20"/>
  <c r="Z87" i="20"/>
  <c r="Z86" i="20"/>
  <c r="Z85" i="20"/>
  <c r="Z84" i="20"/>
  <c r="Z83" i="20"/>
  <c r="Z82" i="20"/>
  <c r="Z81" i="20"/>
  <c r="Z80" i="20"/>
  <c r="Z79" i="20"/>
  <c r="Z78" i="20"/>
  <c r="Z77" i="20"/>
  <c r="Z76" i="20"/>
  <c r="Z75" i="20"/>
  <c r="Z74" i="20"/>
  <c r="Z73" i="20"/>
  <c r="Z72" i="20"/>
  <c r="Z71" i="20"/>
  <c r="Z70" i="20"/>
  <c r="Z69" i="20"/>
  <c r="Z68" i="20"/>
  <c r="R89" i="20"/>
  <c r="R76" i="20"/>
  <c r="R75" i="20"/>
  <c r="R72" i="20"/>
  <c r="B9" i="2"/>
  <c r="B10" i="2"/>
  <c r="B11" i="2"/>
  <c r="J11" i="2" s="1"/>
  <c r="B12" i="2"/>
  <c r="B13" i="2"/>
  <c r="J13" i="2" s="1"/>
  <c r="B15" i="2"/>
  <c r="B16" i="2"/>
  <c r="J16" i="2" s="1"/>
  <c r="B17" i="2"/>
  <c r="B18" i="2"/>
  <c r="B19" i="2"/>
  <c r="B20" i="2"/>
  <c r="B21" i="2"/>
  <c r="B22" i="2"/>
  <c r="B23" i="2"/>
  <c r="B24" i="2"/>
  <c r="B26" i="2"/>
  <c r="B27" i="2"/>
  <c r="B28" i="2"/>
  <c r="B29" i="2"/>
  <c r="B30" i="2"/>
  <c r="B8" i="2"/>
  <c r="D17" i="20"/>
  <c r="D16" i="20"/>
  <c r="C16" i="20"/>
  <c r="D15" i="20"/>
  <c r="C15" i="20"/>
  <c r="D14" i="20"/>
  <c r="C14" i="20"/>
  <c r="D13" i="20"/>
  <c r="D12" i="20"/>
  <c r="C12" i="20"/>
  <c r="D11" i="20"/>
  <c r="C11" i="20"/>
  <c r="D10" i="20"/>
  <c r="C10" i="20"/>
  <c r="C17" i="20"/>
  <c r="C13" i="20"/>
  <c r="Q87" i="20" l="1"/>
  <c r="J28" i="2"/>
  <c r="Q82" i="20"/>
  <c r="J23" i="2"/>
  <c r="Q78" i="20"/>
  <c r="J19" i="2"/>
  <c r="Q74" i="20"/>
  <c r="J15" i="2"/>
  <c r="Q69" i="20"/>
  <c r="J10" i="2"/>
  <c r="Q88" i="20"/>
  <c r="J29" i="2"/>
  <c r="Q83" i="20"/>
  <c r="J24" i="2"/>
  <c r="Q79" i="20"/>
  <c r="J20" i="2"/>
  <c r="Q86" i="20"/>
  <c r="J27" i="2"/>
  <c r="Q81" i="20"/>
  <c r="J22" i="2"/>
  <c r="Q77" i="20"/>
  <c r="J18" i="2"/>
  <c r="Q89" i="20"/>
  <c r="J30" i="2"/>
  <c r="Q85" i="20"/>
  <c r="J26" i="2"/>
  <c r="Q80" i="20"/>
  <c r="J21" i="2"/>
  <c r="Q76" i="20"/>
  <c r="J17" i="2"/>
  <c r="Q84" i="20"/>
  <c r="J25" i="2"/>
  <c r="Q71" i="20"/>
  <c r="J12" i="2"/>
  <c r="Q68" i="20"/>
  <c r="J9" i="2"/>
  <c r="E281" i="20"/>
  <c r="E352" i="20"/>
  <c r="E328" i="20"/>
  <c r="E304" i="20"/>
  <c r="Y88" i="20"/>
  <c r="C9" i="20"/>
  <c r="D9" i="20"/>
  <c r="D8" i="20"/>
  <c r="C8" i="20"/>
  <c r="F33" i="2"/>
  <c r="D7" i="20" s="1"/>
  <c r="D33" i="2"/>
  <c r="C7" i="20" s="1"/>
  <c r="B33" i="2"/>
  <c r="E280" i="20" l="1"/>
  <c r="C21" i="20"/>
  <c r="D21" i="20"/>
  <c r="B7" i="20"/>
  <c r="AB67" i="20"/>
  <c r="Z67" i="20"/>
  <c r="Y67" i="20"/>
  <c r="X67" i="20"/>
  <c r="W67" i="20"/>
  <c r="V67" i="20"/>
  <c r="U67" i="20"/>
  <c r="E160" i="20"/>
  <c r="T67" i="20"/>
  <c r="S67" i="20"/>
  <c r="R67" i="20"/>
  <c r="AA67" i="20"/>
  <c r="E15" i="20"/>
  <c r="E12" i="20"/>
  <c r="E11" i="20"/>
  <c r="Q70" i="20"/>
  <c r="Q73" i="20"/>
  <c r="Q75" i="20"/>
  <c r="J8" i="2"/>
  <c r="Q67" i="20" l="1"/>
  <c r="Q72" i="20"/>
  <c r="R74" i="20"/>
  <c r="E17" i="20"/>
  <c r="E16" i="20"/>
  <c r="E130" i="20"/>
  <c r="E208" i="20"/>
  <c r="E257" i="20"/>
  <c r="E256" i="20"/>
  <c r="E14" i="20"/>
  <c r="E13" i="20"/>
  <c r="E10" i="20"/>
  <c r="L25" i="2"/>
  <c r="E9" i="20"/>
  <c r="E8" i="20"/>
  <c r="H33" i="2"/>
  <c r="B8" i="21" s="1"/>
  <c r="I66" i="20"/>
  <c r="H66" i="20"/>
  <c r="N17" i="20"/>
  <c r="M17" i="20"/>
  <c r="K17" i="20"/>
  <c r="J17" i="20"/>
  <c r="G17" i="20"/>
  <c r="N16" i="20"/>
  <c r="M16" i="20"/>
  <c r="K16" i="20"/>
  <c r="J16" i="20"/>
  <c r="G16" i="20"/>
  <c r="N15" i="20"/>
  <c r="M15" i="20"/>
  <c r="K15" i="20"/>
  <c r="J15" i="20"/>
  <c r="G15" i="20"/>
  <c r="N14" i="20"/>
  <c r="M14" i="20"/>
  <c r="K14" i="20"/>
  <c r="J14" i="20"/>
  <c r="G14" i="20"/>
  <c r="N13" i="20"/>
  <c r="M13" i="20"/>
  <c r="K13" i="20"/>
  <c r="J13" i="20"/>
  <c r="G13" i="20"/>
  <c r="N12" i="20"/>
  <c r="M12" i="20"/>
  <c r="K12" i="20"/>
  <c r="J12" i="20"/>
  <c r="G12" i="20"/>
  <c r="N11" i="20"/>
  <c r="M11" i="20"/>
  <c r="K11" i="20"/>
  <c r="J11" i="20"/>
  <c r="G11" i="20"/>
  <c r="N10" i="20"/>
  <c r="M10" i="20"/>
  <c r="K10" i="20"/>
  <c r="J10" i="20"/>
  <c r="G10" i="20"/>
  <c r="N9" i="20"/>
  <c r="M9" i="20"/>
  <c r="K9" i="20"/>
  <c r="J9" i="20"/>
  <c r="G9" i="20"/>
  <c r="M8" i="20"/>
  <c r="K8" i="20"/>
  <c r="J8" i="20"/>
  <c r="G8" i="20"/>
  <c r="N8" i="20"/>
  <c r="N7" i="20"/>
  <c r="M7" i="20"/>
  <c r="K7" i="20"/>
  <c r="J7" i="20"/>
  <c r="G7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31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9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5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11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7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63" i="20"/>
  <c r="G139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79" i="20"/>
  <c r="G80" i="20"/>
  <c r="G81" i="20"/>
  <c r="G82" i="20"/>
  <c r="G83" i="20"/>
  <c r="G78" i="20"/>
  <c r="G77" i="20"/>
  <c r="G76" i="20"/>
  <c r="G75" i="20"/>
  <c r="G74" i="20"/>
  <c r="G73" i="20"/>
  <c r="G72" i="20"/>
  <c r="G71" i="20"/>
  <c r="G70" i="20"/>
  <c r="G69" i="20"/>
  <c r="G68" i="20"/>
  <c r="G67" i="20"/>
  <c r="I67" i="20" s="1"/>
  <c r="I68" i="20" s="1"/>
  <c r="I69" i="20" s="1"/>
  <c r="I70" i="20" s="1"/>
  <c r="I71" i="20" s="1"/>
  <c r="I72" i="20" s="1"/>
  <c r="I73" i="20" s="1"/>
  <c r="I74" i="20" s="1"/>
  <c r="I75" i="20" s="1"/>
  <c r="I76" i="20" s="1"/>
  <c r="I77" i="20" s="1"/>
  <c r="I78" i="20" s="1"/>
  <c r="I79" i="20" s="1"/>
  <c r="I80" i="20" s="1"/>
  <c r="I81" i="20" s="1"/>
  <c r="I82" i="20" s="1"/>
  <c r="I83" i="20" s="1"/>
  <c r="AN2" i="20"/>
  <c r="AP2" i="20"/>
  <c r="AN3" i="20"/>
  <c r="AP3" i="20"/>
  <c r="AN4" i="20"/>
  <c r="AP4" i="20"/>
  <c r="AN5" i="20"/>
  <c r="AP5" i="20"/>
  <c r="AN6" i="20"/>
  <c r="AP6" i="20"/>
  <c r="AN7" i="20"/>
  <c r="AP7" i="20"/>
  <c r="AN8" i="20"/>
  <c r="AP8" i="20"/>
  <c r="AN9" i="20"/>
  <c r="AP9" i="20"/>
  <c r="AN10" i="20"/>
  <c r="AP10" i="20"/>
  <c r="AN11" i="20"/>
  <c r="AP11" i="20"/>
  <c r="AN12" i="20"/>
  <c r="AO12" i="20"/>
  <c r="AP12" i="20"/>
  <c r="AN13" i="20"/>
  <c r="AO13" i="20"/>
  <c r="AP13" i="20"/>
  <c r="E8" i="21" l="1"/>
  <c r="B22" i="21"/>
  <c r="E7" i="20"/>
  <c r="F8" i="20"/>
  <c r="F12" i="21"/>
  <c r="E232" i="20"/>
  <c r="E112" i="20"/>
  <c r="F14" i="20"/>
  <c r="E184" i="20"/>
  <c r="M25" i="2"/>
  <c r="E84" i="20"/>
  <c r="I84" i="20"/>
  <c r="I85" i="20" s="1"/>
  <c r="I86" i="20" s="1"/>
  <c r="I87" i="20" s="1"/>
  <c r="I88" i="20" s="1"/>
  <c r="F17" i="20"/>
  <c r="F18" i="21"/>
  <c r="F16" i="21"/>
  <c r="F15" i="20"/>
  <c r="F13" i="20"/>
  <c r="F14" i="21"/>
  <c r="F17" i="21"/>
  <c r="F16" i="20"/>
  <c r="F13" i="21"/>
  <c r="F12" i="20"/>
  <c r="J33" i="2"/>
  <c r="F8" i="21" s="1"/>
  <c r="F11" i="21"/>
  <c r="F10" i="20"/>
  <c r="F9" i="20"/>
  <c r="F10" i="21"/>
  <c r="H67" i="20"/>
  <c r="H68" i="20" s="1"/>
  <c r="H69" i="20" s="1"/>
  <c r="H70" i="20" s="1"/>
  <c r="H71" i="20" s="1"/>
  <c r="H72" i="20" s="1"/>
  <c r="H73" i="20" s="1"/>
  <c r="H74" i="20" s="1"/>
  <c r="H75" i="20" s="1"/>
  <c r="H76" i="20" s="1"/>
  <c r="H77" i="20" s="1"/>
  <c r="H78" i="20" s="1"/>
  <c r="H79" i="20" s="1"/>
  <c r="H80" i="20" s="1"/>
  <c r="H81" i="20" s="1"/>
  <c r="H82" i="20" s="1"/>
  <c r="H83" i="20" s="1"/>
  <c r="O7" i="20"/>
  <c r="M19" i="20"/>
  <c r="N19" i="20"/>
  <c r="K19" i="20"/>
  <c r="F11" i="20" l="1"/>
  <c r="F9" i="21"/>
  <c r="F15" i="21"/>
  <c r="I89" i="20"/>
  <c r="I91" i="20" s="1"/>
  <c r="I92" i="20" s="1"/>
  <c r="I93" i="20" s="1"/>
  <c r="I94" i="20" s="1"/>
  <c r="I95" i="20" s="1"/>
  <c r="I96" i="20" s="1"/>
  <c r="I97" i="20" s="1"/>
  <c r="I98" i="20" s="1"/>
  <c r="I99" i="20" s="1"/>
  <c r="I100" i="20" s="1"/>
  <c r="I101" i="20" s="1"/>
  <c r="I102" i="20" s="1"/>
  <c r="I103" i="20" s="1"/>
  <c r="I104" i="20" s="1"/>
  <c r="I105" i="20" s="1"/>
  <c r="I106" i="20" s="1"/>
  <c r="I107" i="20" s="1"/>
  <c r="I108" i="20" s="1"/>
  <c r="I109" i="20" s="1"/>
  <c r="I110" i="20" s="1"/>
  <c r="I111" i="20" s="1"/>
  <c r="I112" i="20" s="1"/>
  <c r="I113" i="20" s="1"/>
  <c r="I115" i="20" s="1"/>
  <c r="I116" i="20" s="1"/>
  <c r="I117" i="20" s="1"/>
  <c r="I118" i="20" s="1"/>
  <c r="I119" i="20" s="1"/>
  <c r="I120" i="20" s="1"/>
  <c r="I121" i="20" s="1"/>
  <c r="I122" i="20" s="1"/>
  <c r="I123" i="20" s="1"/>
  <c r="I124" i="20" s="1"/>
  <c r="I125" i="20" s="1"/>
  <c r="I126" i="20" s="1"/>
  <c r="I127" i="20" s="1"/>
  <c r="I128" i="20" s="1"/>
  <c r="I129" i="20" s="1"/>
  <c r="I130" i="20" s="1"/>
  <c r="I131" i="20" s="1"/>
  <c r="I132" i="20" s="1"/>
  <c r="I133" i="20" s="1"/>
  <c r="I134" i="20" s="1"/>
  <c r="I135" i="20" s="1"/>
  <c r="I136" i="20" s="1"/>
  <c r="I137" i="20" s="1"/>
  <c r="H84" i="20"/>
  <c r="H85" i="20" s="1"/>
  <c r="H86" i="20" s="1"/>
  <c r="H87" i="20" s="1"/>
  <c r="H88" i="20" s="1"/>
  <c r="F7" i="20"/>
  <c r="H20" i="1"/>
  <c r="H19" i="1"/>
  <c r="H18" i="1"/>
  <c r="H17" i="1"/>
  <c r="H16" i="1"/>
  <c r="H15" i="1"/>
  <c r="H14" i="1"/>
  <c r="H13" i="1"/>
  <c r="H12" i="1"/>
  <c r="H11" i="1"/>
  <c r="H10" i="1"/>
  <c r="O8" i="20"/>
  <c r="O9" i="20"/>
  <c r="O10" i="20"/>
  <c r="O11" i="20"/>
  <c r="O12" i="20"/>
  <c r="O13" i="20"/>
  <c r="O14" i="20"/>
  <c r="O15" i="20"/>
  <c r="O16" i="20"/>
  <c r="O17" i="20"/>
  <c r="O18" i="20"/>
  <c r="P11" i="1"/>
  <c r="I139" i="20" l="1"/>
  <c r="I140" i="20" s="1"/>
  <c r="I141" i="20" s="1"/>
  <c r="I142" i="20" s="1"/>
  <c r="I143" i="20" s="1"/>
  <c r="I144" i="20" s="1"/>
  <c r="I145" i="20" s="1"/>
  <c r="I146" i="20" s="1"/>
  <c r="I147" i="20" s="1"/>
  <c r="I148" i="20" s="1"/>
  <c r="I149" i="20" s="1"/>
  <c r="I150" i="20" s="1"/>
  <c r="I151" i="20" s="1"/>
  <c r="I152" i="20" s="1"/>
  <c r="I153" i="20" s="1"/>
  <c r="I154" i="20" s="1"/>
  <c r="I155" i="20" s="1"/>
  <c r="I156" i="20" s="1"/>
  <c r="I157" i="20" s="1"/>
  <c r="I158" i="20" s="1"/>
  <c r="I159" i="20" s="1"/>
  <c r="I160" i="20" s="1"/>
  <c r="I161" i="20" s="1"/>
  <c r="H89" i="20"/>
  <c r="H91" i="20" s="1"/>
  <c r="H92" i="20" s="1"/>
  <c r="H93" i="20" s="1"/>
  <c r="H94" i="20" s="1"/>
  <c r="H95" i="20" s="1"/>
  <c r="H96" i="20" s="1"/>
  <c r="H97" i="20" s="1"/>
  <c r="H98" i="20" s="1"/>
  <c r="H99" i="20" s="1"/>
  <c r="H100" i="20" s="1"/>
  <c r="H101" i="20" s="1"/>
  <c r="H102" i="20" s="1"/>
  <c r="H103" i="20" s="1"/>
  <c r="H104" i="20" s="1"/>
  <c r="H105" i="20" s="1"/>
  <c r="H106" i="20" s="1"/>
  <c r="H107" i="20" s="1"/>
  <c r="H108" i="20" s="1"/>
  <c r="H109" i="20" s="1"/>
  <c r="H110" i="20" s="1"/>
  <c r="H111" i="20" s="1"/>
  <c r="H112" i="20" s="1"/>
  <c r="H113" i="20" s="1"/>
  <c r="H115" i="20" s="1"/>
  <c r="H116" i="20" s="1"/>
  <c r="H117" i="20" s="1"/>
  <c r="H118" i="20" s="1"/>
  <c r="H119" i="20" s="1"/>
  <c r="H120" i="20" s="1"/>
  <c r="H121" i="20" s="1"/>
  <c r="H122" i="20" s="1"/>
  <c r="H123" i="20" s="1"/>
  <c r="H124" i="20" s="1"/>
  <c r="H125" i="20" s="1"/>
  <c r="H126" i="20" s="1"/>
  <c r="H127" i="20" s="1"/>
  <c r="H128" i="20" s="1"/>
  <c r="H129" i="20" s="1"/>
  <c r="H130" i="20" s="1"/>
  <c r="H131" i="20" s="1"/>
  <c r="H132" i="20" s="1"/>
  <c r="H133" i="20" s="1"/>
  <c r="H134" i="20" s="1"/>
  <c r="H135" i="20" s="1"/>
  <c r="H136" i="20" s="1"/>
  <c r="H137" i="20" s="1"/>
  <c r="E351" i="20"/>
  <c r="E350" i="20"/>
  <c r="E349" i="20"/>
  <c r="E347" i="20"/>
  <c r="E346" i="20"/>
  <c r="E345" i="20"/>
  <c r="E344" i="20"/>
  <c r="E343" i="20"/>
  <c r="E342" i="20"/>
  <c r="E341" i="20"/>
  <c r="E340" i="20"/>
  <c r="E339" i="20"/>
  <c r="E338" i="20"/>
  <c r="E337" i="20"/>
  <c r="E336" i="20"/>
  <c r="E335" i="20"/>
  <c r="E334" i="20"/>
  <c r="E333" i="20"/>
  <c r="E332" i="20"/>
  <c r="B17" i="20"/>
  <c r="E327" i="20"/>
  <c r="E326" i="20"/>
  <c r="E325" i="20"/>
  <c r="E323" i="20"/>
  <c r="E322" i="20"/>
  <c r="E321" i="20"/>
  <c r="E320" i="20"/>
  <c r="E319" i="20"/>
  <c r="E318" i="20"/>
  <c r="E317" i="20"/>
  <c r="E316" i="20"/>
  <c r="E315" i="20"/>
  <c r="E314" i="20"/>
  <c r="E313" i="20"/>
  <c r="E312" i="20"/>
  <c r="E311" i="20"/>
  <c r="E310" i="20"/>
  <c r="E309" i="20"/>
  <c r="E308" i="20"/>
  <c r="E307" i="20"/>
  <c r="B16" i="20"/>
  <c r="E303" i="20"/>
  <c r="E302" i="20"/>
  <c r="E301" i="20"/>
  <c r="E300" i="20"/>
  <c r="E299" i="20"/>
  <c r="E298" i="20"/>
  <c r="E297" i="20"/>
  <c r="E296" i="20"/>
  <c r="E295" i="20"/>
  <c r="E294" i="20"/>
  <c r="E293" i="20"/>
  <c r="E292" i="20"/>
  <c r="E291" i="20"/>
  <c r="E290" i="20"/>
  <c r="E289" i="20"/>
  <c r="E288" i="20"/>
  <c r="E287" i="20"/>
  <c r="E286" i="20"/>
  <c r="E285" i="20"/>
  <c r="E284" i="20"/>
  <c r="E283" i="20"/>
  <c r="B15" i="20"/>
  <c r="E279" i="20"/>
  <c r="E278" i="20"/>
  <c r="E277" i="20"/>
  <c r="E275" i="20"/>
  <c r="E274" i="20"/>
  <c r="E273" i="20"/>
  <c r="E272" i="20"/>
  <c r="E271" i="20"/>
  <c r="E270" i="20"/>
  <c r="E269" i="20"/>
  <c r="E268" i="20"/>
  <c r="E267" i="20"/>
  <c r="E266" i="20"/>
  <c r="E265" i="20"/>
  <c r="E264" i="20"/>
  <c r="E263" i="20"/>
  <c r="E262" i="20"/>
  <c r="E261" i="20"/>
  <c r="E260" i="20"/>
  <c r="B14" i="20"/>
  <c r="E255" i="20"/>
  <c r="E254" i="20"/>
  <c r="E253" i="20"/>
  <c r="E252" i="20"/>
  <c r="E251" i="20"/>
  <c r="E250" i="20"/>
  <c r="E249" i="20"/>
  <c r="E248" i="20"/>
  <c r="E247" i="20"/>
  <c r="E246" i="20"/>
  <c r="E245" i="20"/>
  <c r="E244" i="20"/>
  <c r="E243" i="20"/>
  <c r="E242" i="20"/>
  <c r="E241" i="20"/>
  <c r="E240" i="20"/>
  <c r="E239" i="20"/>
  <c r="E238" i="20"/>
  <c r="E237" i="20"/>
  <c r="E236" i="20"/>
  <c r="B13" i="20"/>
  <c r="E233" i="20"/>
  <c r="E231" i="20"/>
  <c r="E230" i="20"/>
  <c r="E229" i="20"/>
  <c r="E228" i="20"/>
  <c r="E227" i="20"/>
  <c r="E226" i="20"/>
  <c r="E225" i="20"/>
  <c r="E224" i="20"/>
  <c r="E223" i="20"/>
  <c r="E222" i="20"/>
  <c r="E221" i="20"/>
  <c r="E220" i="20"/>
  <c r="E219" i="20"/>
  <c r="E218" i="20"/>
  <c r="E217" i="20"/>
  <c r="E216" i="20"/>
  <c r="E215" i="20"/>
  <c r="E214" i="20"/>
  <c r="E213" i="20"/>
  <c r="E212" i="20"/>
  <c r="B12" i="20"/>
  <c r="E209" i="20"/>
  <c r="E207" i="20"/>
  <c r="E206" i="20"/>
  <c r="E205" i="20"/>
  <c r="E2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B11" i="20"/>
  <c r="E185" i="20"/>
  <c r="E183" i="20"/>
  <c r="E182" i="20"/>
  <c r="E181" i="20"/>
  <c r="E179" i="20"/>
  <c r="E178" i="20"/>
  <c r="E177" i="20"/>
  <c r="E176" i="20"/>
  <c r="E175" i="20"/>
  <c r="E174" i="20"/>
  <c r="E173" i="20"/>
  <c r="E172" i="20"/>
  <c r="E171" i="20"/>
  <c r="E170" i="20"/>
  <c r="E169" i="20"/>
  <c r="E168" i="20"/>
  <c r="E167" i="20"/>
  <c r="E166" i="20"/>
  <c r="E165" i="20"/>
  <c r="E164" i="20"/>
  <c r="B10" i="20"/>
  <c r="E161" i="20"/>
  <c r="E159" i="20"/>
  <c r="E158" i="20"/>
  <c r="E157" i="20"/>
  <c r="E155" i="20"/>
  <c r="E154" i="20"/>
  <c r="E153" i="20"/>
  <c r="E152" i="20"/>
  <c r="E151" i="20"/>
  <c r="E150" i="20"/>
  <c r="E149" i="20"/>
  <c r="E148" i="20"/>
  <c r="E147" i="20"/>
  <c r="E146" i="20"/>
  <c r="E145" i="20"/>
  <c r="E144" i="20"/>
  <c r="E143" i="20"/>
  <c r="E142" i="20"/>
  <c r="E141" i="20"/>
  <c r="E140" i="20"/>
  <c r="B9" i="20"/>
  <c r="E137" i="20"/>
  <c r="E136" i="20"/>
  <c r="E135" i="20"/>
  <c r="E134" i="20"/>
  <c r="E133" i="20"/>
  <c r="E132" i="20"/>
  <c r="E131" i="20"/>
  <c r="E129" i="20"/>
  <c r="E128" i="20"/>
  <c r="E127" i="20"/>
  <c r="E126" i="20"/>
  <c r="E125" i="20"/>
  <c r="E124" i="20"/>
  <c r="E123" i="20"/>
  <c r="E122" i="20"/>
  <c r="E121" i="20"/>
  <c r="E120" i="20"/>
  <c r="E119" i="20"/>
  <c r="E118" i="20"/>
  <c r="E117" i="20"/>
  <c r="E116" i="20"/>
  <c r="B8" i="20"/>
  <c r="E113" i="20"/>
  <c r="E111" i="20"/>
  <c r="E110" i="20"/>
  <c r="E109" i="20"/>
  <c r="E108" i="20"/>
  <c r="E107" i="20"/>
  <c r="E106" i="20"/>
  <c r="E105" i="20"/>
  <c r="E104" i="20"/>
  <c r="E103" i="20"/>
  <c r="E102" i="20"/>
  <c r="E101" i="20"/>
  <c r="E100" i="20"/>
  <c r="E99" i="20"/>
  <c r="E98" i="20"/>
  <c r="E97" i="20"/>
  <c r="E96" i="20"/>
  <c r="E95" i="20"/>
  <c r="E94" i="20"/>
  <c r="E93" i="20"/>
  <c r="E92" i="20"/>
  <c r="E91" i="20"/>
  <c r="AZ2" i="2"/>
  <c r="BA2" i="2" s="1"/>
  <c r="BA3" i="2" s="1"/>
  <c r="BA4" i="2" s="1"/>
  <c r="BA5" i="2" s="1"/>
  <c r="BA6" i="2" s="1"/>
  <c r="BA7" i="2" s="1"/>
  <c r="BA8" i="2" s="1"/>
  <c r="BA9" i="2" s="1"/>
  <c r="BA10" i="2" s="1"/>
  <c r="BA11" i="2" s="1"/>
  <c r="BA12" i="2" s="1"/>
  <c r="BA13" i="2" s="1"/>
  <c r="BA14" i="2" s="1"/>
  <c r="BA15" i="2" s="1"/>
  <c r="BA16" i="2" s="1"/>
  <c r="BA17" i="2" s="1"/>
  <c r="BA18" i="2" s="1"/>
  <c r="BA19" i="2" s="1"/>
  <c r="BA20" i="2" s="1"/>
  <c r="BA21" i="2" s="1"/>
  <c r="BA22" i="2" s="1"/>
  <c r="BA23" i="2" s="1"/>
  <c r="AZ3" i="2"/>
  <c r="AZ4" i="2"/>
  <c r="AZ5" i="2"/>
  <c r="AZ6" i="2"/>
  <c r="AZ7" i="2"/>
  <c r="AZ8" i="2"/>
  <c r="AZ9" i="2"/>
  <c r="AZ10" i="2"/>
  <c r="AZ11" i="2"/>
  <c r="AZ12" i="2"/>
  <c r="AZ13" i="2"/>
  <c r="AZ14" i="2"/>
  <c r="AZ15" i="2"/>
  <c r="AZ16" i="2"/>
  <c r="AZ17" i="2"/>
  <c r="AZ18" i="2"/>
  <c r="AZ19" i="2"/>
  <c r="AZ20" i="2"/>
  <c r="AZ21" i="2"/>
  <c r="AZ22" i="2"/>
  <c r="AZ23" i="2"/>
  <c r="AV3" i="2"/>
  <c r="AV4" i="2"/>
  <c r="AV5" i="2"/>
  <c r="AV6" i="2"/>
  <c r="AV7" i="2"/>
  <c r="AV8" i="2"/>
  <c r="AV9" i="2"/>
  <c r="AV10" i="2"/>
  <c r="AV11" i="2"/>
  <c r="AV12" i="2"/>
  <c r="AV13" i="2"/>
  <c r="AV14" i="2"/>
  <c r="AV15" i="2"/>
  <c r="AV16" i="2"/>
  <c r="AV17" i="2"/>
  <c r="AV18" i="2"/>
  <c r="AV19" i="2"/>
  <c r="AV20" i="2"/>
  <c r="AV21" i="2"/>
  <c r="AV2" i="2"/>
  <c r="I163" i="20" l="1"/>
  <c r="I164" i="20" s="1"/>
  <c r="I165" i="20" s="1"/>
  <c r="I166" i="20" s="1"/>
  <c r="I167" i="20" s="1"/>
  <c r="I168" i="20" s="1"/>
  <c r="I169" i="20" s="1"/>
  <c r="I170" i="20" s="1"/>
  <c r="I171" i="20" s="1"/>
  <c r="I172" i="20" s="1"/>
  <c r="I173" i="20" s="1"/>
  <c r="I174" i="20" s="1"/>
  <c r="I175" i="20" s="1"/>
  <c r="I176" i="20" s="1"/>
  <c r="I177" i="20" s="1"/>
  <c r="I178" i="20" s="1"/>
  <c r="I179" i="20" s="1"/>
  <c r="I180" i="20" s="1"/>
  <c r="I181" i="20" s="1"/>
  <c r="I182" i="20" s="1"/>
  <c r="I183" i="20" s="1"/>
  <c r="I184" i="20" s="1"/>
  <c r="I185" i="20" s="1"/>
  <c r="I187" i="20" s="1"/>
  <c r="I188" i="20" s="1"/>
  <c r="I189" i="20" s="1"/>
  <c r="I190" i="20" s="1"/>
  <c r="I191" i="20" s="1"/>
  <c r="I192" i="20" s="1"/>
  <c r="I193" i="20" s="1"/>
  <c r="I194" i="20" s="1"/>
  <c r="I195" i="20" s="1"/>
  <c r="I196" i="20" s="1"/>
  <c r="I197" i="20" s="1"/>
  <c r="I198" i="20" s="1"/>
  <c r="I199" i="20" s="1"/>
  <c r="I200" i="20" s="1"/>
  <c r="I201" i="20" s="1"/>
  <c r="I202" i="20" s="1"/>
  <c r="I203" i="20" s="1"/>
  <c r="I204" i="20" s="1"/>
  <c r="I205" i="20" s="1"/>
  <c r="I206" i="20" s="1"/>
  <c r="I207" i="20" s="1"/>
  <c r="I208" i="20" s="1"/>
  <c r="I209" i="20" s="1"/>
  <c r="I211" i="20" s="1"/>
  <c r="I212" i="20" s="1"/>
  <c r="I213" i="20" s="1"/>
  <c r="I214" i="20" s="1"/>
  <c r="I215" i="20" s="1"/>
  <c r="I216" i="20" s="1"/>
  <c r="I217" i="20" s="1"/>
  <c r="I218" i="20" s="1"/>
  <c r="I219" i="20" s="1"/>
  <c r="I220" i="20" s="1"/>
  <c r="I221" i="20" s="1"/>
  <c r="I222" i="20" s="1"/>
  <c r="I223" i="20" s="1"/>
  <c r="I224" i="20" s="1"/>
  <c r="I225" i="20" s="1"/>
  <c r="I226" i="20" s="1"/>
  <c r="I227" i="20" s="1"/>
  <c r="I228" i="20" s="1"/>
  <c r="I229" i="20" s="1"/>
  <c r="I230" i="20" s="1"/>
  <c r="I231" i="20" s="1"/>
  <c r="I232" i="20" s="1"/>
  <c r="I233" i="20" s="1"/>
  <c r="I235" i="20" s="1"/>
  <c r="I236" i="20" s="1"/>
  <c r="I237" i="20" s="1"/>
  <c r="I238" i="20" s="1"/>
  <c r="I239" i="20" s="1"/>
  <c r="I240" i="20" s="1"/>
  <c r="I241" i="20" s="1"/>
  <c r="I242" i="20" s="1"/>
  <c r="I243" i="20" s="1"/>
  <c r="I244" i="20" s="1"/>
  <c r="I245" i="20" s="1"/>
  <c r="I246" i="20" s="1"/>
  <c r="I247" i="20" s="1"/>
  <c r="I248" i="20" s="1"/>
  <c r="I249" i="20" s="1"/>
  <c r="I250" i="20" s="1"/>
  <c r="I251" i="20" s="1"/>
  <c r="I252" i="20" s="1"/>
  <c r="I253" i="20" s="1"/>
  <c r="I254" i="20" s="1"/>
  <c r="I255" i="20" s="1"/>
  <c r="H139" i="20"/>
  <c r="H140" i="20" s="1"/>
  <c r="H141" i="20" s="1"/>
  <c r="H142" i="20" s="1"/>
  <c r="H143" i="20" s="1"/>
  <c r="H144" i="20" s="1"/>
  <c r="H145" i="20" s="1"/>
  <c r="H146" i="20" s="1"/>
  <c r="H147" i="20" s="1"/>
  <c r="H148" i="20" s="1"/>
  <c r="H149" i="20" s="1"/>
  <c r="H150" i="20" s="1"/>
  <c r="H151" i="20" s="1"/>
  <c r="H152" i="20" s="1"/>
  <c r="H153" i="20" s="1"/>
  <c r="H154" i="20" s="1"/>
  <c r="H155" i="20" s="1"/>
  <c r="H156" i="20" s="1"/>
  <c r="H157" i="20" s="1"/>
  <c r="H158" i="20" s="1"/>
  <c r="H159" i="20" s="1"/>
  <c r="H160" i="20" s="1"/>
  <c r="H161" i="20" s="1"/>
  <c r="H17" i="20"/>
  <c r="B21" i="20"/>
  <c r="E331" i="20"/>
  <c r="E235" i="20"/>
  <c r="E211" i="20"/>
  <c r="E187" i="20"/>
  <c r="E163" i="20"/>
  <c r="E139" i="20"/>
  <c r="E11" i="21"/>
  <c r="E115" i="20"/>
  <c r="E10" i="21"/>
  <c r="E9" i="21"/>
  <c r="E348" i="20"/>
  <c r="E324" i="20"/>
  <c r="E276" i="20"/>
  <c r="E204" i="20"/>
  <c r="E180" i="20"/>
  <c r="E156" i="20"/>
  <c r="I256" i="20" l="1"/>
  <c r="I257" i="20" s="1"/>
  <c r="I259" i="20" s="1"/>
  <c r="F20" i="1"/>
  <c r="H163" i="20"/>
  <c r="H164" i="20" s="1"/>
  <c r="H165" i="20" s="1"/>
  <c r="H166" i="20" s="1"/>
  <c r="H167" i="20" s="1"/>
  <c r="H168" i="20" s="1"/>
  <c r="H169" i="20" s="1"/>
  <c r="H170" i="20" s="1"/>
  <c r="H171" i="20" s="1"/>
  <c r="H172" i="20" s="1"/>
  <c r="H173" i="20" s="1"/>
  <c r="H174" i="20" s="1"/>
  <c r="H175" i="20" s="1"/>
  <c r="H176" i="20" s="1"/>
  <c r="H177" i="20" s="1"/>
  <c r="H178" i="20" s="1"/>
  <c r="H179" i="20" s="1"/>
  <c r="H180" i="20" s="1"/>
  <c r="H181" i="20" s="1"/>
  <c r="H182" i="20" s="1"/>
  <c r="H183" i="20" s="1"/>
  <c r="H184" i="20" s="1"/>
  <c r="H185" i="20" s="1"/>
  <c r="H187" i="20" s="1"/>
  <c r="H188" i="20" s="1"/>
  <c r="H189" i="20" s="1"/>
  <c r="H190" i="20" s="1"/>
  <c r="H191" i="20" s="1"/>
  <c r="H192" i="20" s="1"/>
  <c r="H193" i="20" s="1"/>
  <c r="H194" i="20" s="1"/>
  <c r="H195" i="20" s="1"/>
  <c r="H196" i="20" s="1"/>
  <c r="H197" i="20" s="1"/>
  <c r="H198" i="20" s="1"/>
  <c r="H199" i="20" s="1"/>
  <c r="H200" i="20" s="1"/>
  <c r="H201" i="20" s="1"/>
  <c r="H202" i="20" s="1"/>
  <c r="H203" i="20" s="1"/>
  <c r="H204" i="20" s="1"/>
  <c r="H205" i="20" s="1"/>
  <c r="H206" i="20" s="1"/>
  <c r="H207" i="20" s="1"/>
  <c r="H208" i="20" s="1"/>
  <c r="H209" i="20" s="1"/>
  <c r="H211" i="20" s="1"/>
  <c r="H212" i="20" s="1"/>
  <c r="H213" i="20" s="1"/>
  <c r="H214" i="20" s="1"/>
  <c r="H215" i="20" s="1"/>
  <c r="H216" i="20" s="1"/>
  <c r="H217" i="20" s="1"/>
  <c r="H218" i="20" s="1"/>
  <c r="H219" i="20" s="1"/>
  <c r="H220" i="20" s="1"/>
  <c r="H221" i="20" s="1"/>
  <c r="H222" i="20" s="1"/>
  <c r="H223" i="20" s="1"/>
  <c r="H224" i="20" s="1"/>
  <c r="H225" i="20" s="1"/>
  <c r="H226" i="20" s="1"/>
  <c r="H227" i="20" s="1"/>
  <c r="H228" i="20" s="1"/>
  <c r="H229" i="20" s="1"/>
  <c r="H230" i="20" s="1"/>
  <c r="H231" i="20" s="1"/>
  <c r="H232" i="20" s="1"/>
  <c r="H233" i="20" s="1"/>
  <c r="H235" i="20" s="1"/>
  <c r="H236" i="20" s="1"/>
  <c r="H237" i="20" s="1"/>
  <c r="H238" i="20" s="1"/>
  <c r="H239" i="20" s="1"/>
  <c r="H240" i="20" s="1"/>
  <c r="H241" i="20" s="1"/>
  <c r="H242" i="20" s="1"/>
  <c r="H243" i="20" s="1"/>
  <c r="H244" i="20" s="1"/>
  <c r="H245" i="20" s="1"/>
  <c r="H246" i="20" s="1"/>
  <c r="H247" i="20" s="1"/>
  <c r="H248" i="20" s="1"/>
  <c r="H249" i="20" s="1"/>
  <c r="H250" i="20" s="1"/>
  <c r="H251" i="20" s="1"/>
  <c r="H252" i="20" s="1"/>
  <c r="H253" i="20" s="1"/>
  <c r="H254" i="20" s="1"/>
  <c r="H255" i="20" s="1"/>
  <c r="F16" i="1"/>
  <c r="H13" i="20"/>
  <c r="AO6" i="20" s="1"/>
  <c r="F19" i="1"/>
  <c r="H16" i="20"/>
  <c r="AO9" i="20" s="1"/>
  <c r="F15" i="1"/>
  <c r="H12" i="20"/>
  <c r="AO5" i="20" s="1"/>
  <c r="H14" i="20"/>
  <c r="AO7" i="20" s="1"/>
  <c r="F17" i="1"/>
  <c r="AO11" i="20"/>
  <c r="F14" i="1"/>
  <c r="H11" i="20"/>
  <c r="AO4" i="20" s="1"/>
  <c r="H10" i="20"/>
  <c r="F13" i="1"/>
  <c r="F12" i="1"/>
  <c r="H9" i="20"/>
  <c r="H8" i="20"/>
  <c r="F11" i="1"/>
  <c r="E259" i="20"/>
  <c r="AO10" i="20"/>
  <c r="E4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8" i="2"/>
  <c r="S31" i="2"/>
  <c r="R31" i="2"/>
  <c r="P31" i="2"/>
  <c r="H256" i="20" l="1"/>
  <c r="H257" i="20" s="1"/>
  <c r="H259" i="20" s="1"/>
  <c r="I260" i="20"/>
  <c r="I261" i="20" s="1"/>
  <c r="I262" i="20" s="1"/>
  <c r="I263" i="20" s="1"/>
  <c r="I264" i="20" s="1"/>
  <c r="I265" i="20" s="1"/>
  <c r="I266" i="20" s="1"/>
  <c r="I267" i="20" s="1"/>
  <c r="I268" i="20" s="1"/>
  <c r="I269" i="20" s="1"/>
  <c r="I270" i="20" s="1"/>
  <c r="I271" i="20" s="1"/>
  <c r="I272" i="20" s="1"/>
  <c r="I273" i="20" s="1"/>
  <c r="I274" i="20" s="1"/>
  <c r="I275" i="20" s="1"/>
  <c r="I276" i="20" s="1"/>
  <c r="I277" i="20" s="1"/>
  <c r="I278" i="20" s="1"/>
  <c r="I284" i="20" s="1"/>
  <c r="I285" i="20" s="1"/>
  <c r="I286" i="20" s="1"/>
  <c r="I287" i="20" s="1"/>
  <c r="I288" i="20" s="1"/>
  <c r="I289" i="20" s="1"/>
  <c r="I290" i="20" s="1"/>
  <c r="I291" i="20" s="1"/>
  <c r="I292" i="20" s="1"/>
  <c r="I293" i="20" s="1"/>
  <c r="I294" i="20" s="1"/>
  <c r="I295" i="20" s="1"/>
  <c r="I296" i="20" s="1"/>
  <c r="I297" i="20" s="1"/>
  <c r="I298" i="20" s="1"/>
  <c r="I299" i="20" s="1"/>
  <c r="I300" i="20" s="1"/>
  <c r="I308" i="20" s="1"/>
  <c r="I309" i="20" s="1"/>
  <c r="I310" i="20" s="1"/>
  <c r="I311" i="20" s="1"/>
  <c r="I312" i="20" s="1"/>
  <c r="I313" i="20" s="1"/>
  <c r="I314" i="20" s="1"/>
  <c r="I315" i="20" s="1"/>
  <c r="I316" i="20" s="1"/>
  <c r="I317" i="20" s="1"/>
  <c r="I318" i="20" s="1"/>
  <c r="I319" i="20" s="1"/>
  <c r="I320" i="20" s="1"/>
  <c r="I321" i="20" s="1"/>
  <c r="I322" i="20" s="1"/>
  <c r="I323" i="20" s="1"/>
  <c r="I324" i="20" s="1"/>
  <c r="I332" i="20" s="1"/>
  <c r="I333" i="20" s="1"/>
  <c r="I334" i="20" s="1"/>
  <c r="I335" i="20" s="1"/>
  <c r="I336" i="20" s="1"/>
  <c r="I337" i="20" s="1"/>
  <c r="I338" i="20" s="1"/>
  <c r="I339" i="20" s="1"/>
  <c r="I340" i="20" s="1"/>
  <c r="I341" i="20" s="1"/>
  <c r="I342" i="20" s="1"/>
  <c r="I343" i="20" s="1"/>
  <c r="I344" i="20" s="1"/>
  <c r="I345" i="20" s="1"/>
  <c r="I346" i="20" s="1"/>
  <c r="I347" i="20" s="1"/>
  <c r="I348" i="20" s="1"/>
  <c r="I349" i="20" s="1"/>
  <c r="F18" i="1"/>
  <c r="H15" i="20"/>
  <c r="AO8" i="20" s="1"/>
  <c r="AO3" i="20"/>
  <c r="H260" i="20" l="1"/>
  <c r="H261" i="20" s="1"/>
  <c r="H262" i="20" s="1"/>
  <c r="H263" i="20" s="1"/>
  <c r="H264" i="20" s="1"/>
  <c r="H265" i="20" s="1"/>
  <c r="H266" i="20" s="1"/>
  <c r="H267" i="20" s="1"/>
  <c r="H268" i="20" s="1"/>
  <c r="H269" i="20" s="1"/>
  <c r="H270" i="20" s="1"/>
  <c r="H271" i="20" s="1"/>
  <c r="H272" i="20" s="1"/>
  <c r="H273" i="20" s="1"/>
  <c r="H274" i="20" s="1"/>
  <c r="H275" i="20" s="1"/>
  <c r="H276" i="20" s="1"/>
  <c r="H277" i="20" s="1"/>
  <c r="H278" i="20" s="1"/>
  <c r="H284" i="20" s="1"/>
  <c r="H285" i="20" s="1"/>
  <c r="H286" i="20" s="1"/>
  <c r="H287" i="20" s="1"/>
  <c r="H288" i="20" s="1"/>
  <c r="H289" i="20" s="1"/>
  <c r="H290" i="20" s="1"/>
  <c r="H291" i="20" s="1"/>
  <c r="H292" i="20" s="1"/>
  <c r="H293" i="20" s="1"/>
  <c r="H294" i="20" s="1"/>
  <c r="H295" i="20" s="1"/>
  <c r="H296" i="20" s="1"/>
  <c r="H297" i="20" s="1"/>
  <c r="H298" i="20" s="1"/>
  <c r="H299" i="20" s="1"/>
  <c r="H300" i="20" s="1"/>
  <c r="H308" i="20" s="1"/>
  <c r="H309" i="20" s="1"/>
  <c r="H310" i="20" s="1"/>
  <c r="H311" i="20" s="1"/>
  <c r="H312" i="20" s="1"/>
  <c r="H313" i="20" s="1"/>
  <c r="H314" i="20" s="1"/>
  <c r="H315" i="20" s="1"/>
  <c r="H316" i="20" s="1"/>
  <c r="H317" i="20" s="1"/>
  <c r="H318" i="20" s="1"/>
  <c r="H319" i="20" s="1"/>
  <c r="H320" i="20" s="1"/>
  <c r="H321" i="20" s="1"/>
  <c r="H322" i="20" s="1"/>
  <c r="H323" i="20" s="1"/>
  <c r="H324" i="20" s="1"/>
  <c r="H332" i="20" s="1"/>
  <c r="H333" i="20" s="1"/>
  <c r="H334" i="20" s="1"/>
  <c r="H335" i="20" s="1"/>
  <c r="H336" i="20" s="1"/>
  <c r="H337" i="20" s="1"/>
  <c r="H338" i="20" s="1"/>
  <c r="H339" i="20" s="1"/>
  <c r="H340" i="20" s="1"/>
  <c r="H341" i="20" s="1"/>
  <c r="H342" i="20" s="1"/>
  <c r="H343" i="20" s="1"/>
  <c r="H344" i="20" s="1"/>
  <c r="H345" i="20" s="1"/>
  <c r="H346" i="20" s="1"/>
  <c r="H347" i="20" s="1"/>
  <c r="H348" i="20" s="1"/>
  <c r="H349" i="20" s="1"/>
  <c r="L8" i="2"/>
  <c r="E67" i="20" s="1"/>
  <c r="E21" i="20" l="1"/>
  <c r="H8" i="21"/>
  <c r="M3" i="2"/>
  <c r="K3" i="2"/>
  <c r="F22" i="21" l="1"/>
  <c r="F21" i="20"/>
  <c r="AX2" i="2"/>
  <c r="AX6" i="2"/>
  <c r="AX10" i="2"/>
  <c r="AX14" i="2"/>
  <c r="AX18" i="2"/>
  <c r="AX22" i="2"/>
  <c r="AX19" i="2"/>
  <c r="AX12" i="2"/>
  <c r="AX3" i="2"/>
  <c r="AX7" i="2"/>
  <c r="AX11" i="2"/>
  <c r="AX15" i="2"/>
  <c r="AX23" i="2"/>
  <c r="AX8" i="2"/>
  <c r="AX4" i="2"/>
  <c r="AX20" i="2"/>
  <c r="AX5" i="2"/>
  <c r="AX9" i="2"/>
  <c r="AX13" i="2"/>
  <c r="AX17" i="2"/>
  <c r="AX21" i="2"/>
  <c r="AX16" i="2"/>
  <c r="AW2" i="2"/>
  <c r="L9" i="2"/>
  <c r="E68" i="20" s="1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6" i="2"/>
  <c r="E85" i="20" s="1"/>
  <c r="L27" i="2"/>
  <c r="E86" i="20" s="1"/>
  <c r="L28" i="2"/>
  <c r="E87" i="20" s="1"/>
  <c r="L29" i="2"/>
  <c r="E88" i="20" s="1"/>
  <c r="L30" i="2"/>
  <c r="E89" i="20" s="1"/>
  <c r="L33" i="2" l="1"/>
  <c r="AW22" i="2"/>
  <c r="AW10" i="2"/>
  <c r="E75" i="20"/>
  <c r="AW5" i="2"/>
  <c r="E70" i="20"/>
  <c r="AW18" i="2"/>
  <c r="E83" i="20"/>
  <c r="AW21" i="2"/>
  <c r="AW13" i="2"/>
  <c r="E78" i="20"/>
  <c r="AW16" i="2"/>
  <c r="E81" i="20"/>
  <c r="AW4" i="2"/>
  <c r="E69" i="20"/>
  <c r="AW6" i="2"/>
  <c r="E71" i="20"/>
  <c r="AW17" i="2"/>
  <c r="E82" i="20"/>
  <c r="AW9" i="2"/>
  <c r="E74" i="20"/>
  <c r="AW20" i="2"/>
  <c r="AW12" i="2"/>
  <c r="E77" i="20"/>
  <c r="AW8" i="2"/>
  <c r="E73" i="20"/>
  <c r="AW23" i="2"/>
  <c r="AW19" i="2"/>
  <c r="AW15" i="2"/>
  <c r="E80" i="20"/>
  <c r="AW11" i="2"/>
  <c r="E76" i="20"/>
  <c r="AW7" i="2"/>
  <c r="E72" i="20"/>
  <c r="AW14" i="2"/>
  <c r="E79" i="20"/>
  <c r="AW3" i="2"/>
  <c r="G8" i="21"/>
  <c r="E5" i="2"/>
  <c r="M29" i="2"/>
  <c r="M30" i="2"/>
  <c r="Z8" i="21" l="1"/>
  <c r="J8" i="21" s="1"/>
  <c r="I8" i="21" s="1"/>
  <c r="F10" i="1"/>
  <c r="H7" i="20"/>
  <c r="G21" i="20" s="1"/>
  <c r="O33" i="2"/>
  <c r="G9" i="21"/>
  <c r="I7" i="20"/>
  <c r="N8" i="2"/>
  <c r="M10" i="2"/>
  <c r="M11" i="2"/>
  <c r="M12" i="2"/>
  <c r="M14" i="2"/>
  <c r="M15" i="2"/>
  <c r="M16" i="2"/>
  <c r="M17" i="2"/>
  <c r="M18" i="2"/>
  <c r="M19" i="2"/>
  <c r="M20" i="2"/>
  <c r="M21" i="2"/>
  <c r="M22" i="2"/>
  <c r="M23" i="2"/>
  <c r="M24" i="2"/>
  <c r="M26" i="2"/>
  <c r="M27" i="2"/>
  <c r="M28" i="2"/>
  <c r="M9" i="2"/>
  <c r="M13" i="2"/>
  <c r="M5" i="2"/>
  <c r="K5" i="2"/>
  <c r="I9" i="21" l="1"/>
  <c r="Z9" i="21"/>
  <c r="F91" i="20"/>
  <c r="G10" i="21"/>
  <c r="E22" i="21"/>
  <c r="N9" i="2"/>
  <c r="N10" i="2" s="1"/>
  <c r="F67" i="20"/>
  <c r="F92" i="20"/>
  <c r="AO2" i="20"/>
  <c r="J21" i="20"/>
  <c r="F22" i="1"/>
  <c r="M21" i="20"/>
  <c r="M8" i="2"/>
  <c r="I10" i="21" l="1"/>
  <c r="H9" i="21"/>
  <c r="G11" i="21"/>
  <c r="F68" i="20"/>
  <c r="I8" i="20"/>
  <c r="N11" i="2"/>
  <c r="F69" i="20"/>
  <c r="F93" i="20"/>
  <c r="I11" i="21" l="1"/>
  <c r="H10" i="21"/>
  <c r="Z10" i="21"/>
  <c r="G12" i="21"/>
  <c r="N12" i="2"/>
  <c r="F70" i="20"/>
  <c r="F94" i="20"/>
  <c r="I12" i="21" l="1"/>
  <c r="G13" i="21"/>
  <c r="I13" i="21" s="1"/>
  <c r="I9" i="20"/>
  <c r="F115" i="20"/>
  <c r="F139" i="20"/>
  <c r="I10" i="20"/>
  <c r="F95" i="20"/>
  <c r="F116" i="20"/>
  <c r="N13" i="2"/>
  <c r="F71" i="20"/>
  <c r="H11" i="21" l="1"/>
  <c r="G14" i="21"/>
  <c r="I14" i="21" s="1"/>
  <c r="F140" i="20"/>
  <c r="F117" i="20"/>
  <c r="N14" i="2"/>
  <c r="F72" i="20"/>
  <c r="F96" i="20"/>
  <c r="H12" i="21" l="1"/>
  <c r="Z11" i="21"/>
  <c r="G15" i="21"/>
  <c r="I15" i="21" s="1"/>
  <c r="I11" i="20"/>
  <c r="F141" i="20"/>
  <c r="F97" i="20"/>
  <c r="N15" i="2"/>
  <c r="F73" i="20"/>
  <c r="F118" i="20"/>
  <c r="Z13" i="21" l="1"/>
  <c r="Z12" i="21"/>
  <c r="F163" i="20"/>
  <c r="G16" i="21"/>
  <c r="I16" i="21" s="1"/>
  <c r="F164" i="20"/>
  <c r="F119" i="20"/>
  <c r="F98" i="20"/>
  <c r="N16" i="2"/>
  <c r="F74" i="20"/>
  <c r="F187" i="20" l="1"/>
  <c r="I12" i="20"/>
  <c r="F142" i="20"/>
  <c r="G17" i="21"/>
  <c r="I17" i="21" s="1"/>
  <c r="N17" i="2"/>
  <c r="F75" i="20"/>
  <c r="F120" i="20"/>
  <c r="F143" i="20"/>
  <c r="F99" i="20"/>
  <c r="F165" i="20"/>
  <c r="G18" i="21" l="1"/>
  <c r="I18" i="21" s="1"/>
  <c r="F121" i="20"/>
  <c r="F100" i="20"/>
  <c r="F166" i="20"/>
  <c r="F144" i="20"/>
  <c r="F188" i="20"/>
  <c r="N18" i="2"/>
  <c r="F76" i="20"/>
  <c r="G19" i="21" l="1"/>
  <c r="I19" i="21" s="1"/>
  <c r="N19" i="2"/>
  <c r="F77" i="20"/>
  <c r="F101" i="20"/>
  <c r="F145" i="20"/>
  <c r="F189" i="20"/>
  <c r="F167" i="20"/>
  <c r="F122" i="20"/>
  <c r="F211" i="20" l="1"/>
  <c r="I13" i="20"/>
  <c r="F146" i="20"/>
  <c r="F168" i="20"/>
  <c r="F123" i="20"/>
  <c r="F212" i="20"/>
  <c r="F190" i="20"/>
  <c r="F102" i="20"/>
  <c r="N20" i="2"/>
  <c r="F78" i="20"/>
  <c r="F169" i="20" l="1"/>
  <c r="F235" i="20"/>
  <c r="F213" i="20"/>
  <c r="F191" i="20"/>
  <c r="F103" i="20"/>
  <c r="I14" i="20"/>
  <c r="N21" i="2"/>
  <c r="F79" i="20"/>
  <c r="F124" i="20"/>
  <c r="F147" i="20"/>
  <c r="F192" i="20" l="1"/>
  <c r="F236" i="20"/>
  <c r="F125" i="20"/>
  <c r="F148" i="20"/>
  <c r="N22" i="2"/>
  <c r="F80" i="20"/>
  <c r="F104" i="20"/>
  <c r="F214" i="20"/>
  <c r="F170" i="20"/>
  <c r="F237" i="20" l="1"/>
  <c r="F171" i="20"/>
  <c r="I15" i="20"/>
  <c r="F105" i="20"/>
  <c r="F149" i="20"/>
  <c r="F259" i="20"/>
  <c r="F215" i="20"/>
  <c r="N23" i="2"/>
  <c r="F81" i="20"/>
  <c r="F126" i="20"/>
  <c r="F193" i="20"/>
  <c r="F172" i="20" l="1"/>
  <c r="N24" i="2"/>
  <c r="N25" i="2" s="1"/>
  <c r="F84" i="20" s="1"/>
  <c r="F82" i="20"/>
  <c r="F194" i="20"/>
  <c r="F260" i="20"/>
  <c r="F106" i="20"/>
  <c r="F127" i="20"/>
  <c r="F216" i="20"/>
  <c r="F150" i="20"/>
  <c r="F283" i="20"/>
  <c r="F238" i="20"/>
  <c r="F261" i="20" l="1"/>
  <c r="N26" i="2"/>
  <c r="F85" i="20" s="1"/>
  <c r="F83" i="20"/>
  <c r="F284" i="20"/>
  <c r="F130" i="20"/>
  <c r="F128" i="20"/>
  <c r="I16" i="20"/>
  <c r="F151" i="20"/>
  <c r="F239" i="20"/>
  <c r="F217" i="20"/>
  <c r="F107" i="20"/>
  <c r="F195" i="20"/>
  <c r="F173" i="20"/>
  <c r="F196" i="20" l="1"/>
  <c r="N27" i="2"/>
  <c r="F86" i="20" s="1"/>
  <c r="F152" i="20"/>
  <c r="F218" i="20"/>
  <c r="F131" i="20"/>
  <c r="F129" i="20"/>
  <c r="F174" i="20"/>
  <c r="F108" i="20"/>
  <c r="F240" i="20"/>
  <c r="F307" i="20"/>
  <c r="F285" i="20"/>
  <c r="F262" i="20"/>
  <c r="F241" i="20" l="1"/>
  <c r="F175" i="20"/>
  <c r="F219" i="20"/>
  <c r="N28" i="2"/>
  <c r="F87" i="20" s="1"/>
  <c r="F308" i="20"/>
  <c r="F286" i="20"/>
  <c r="I17" i="20"/>
  <c r="F263" i="20"/>
  <c r="F109" i="20"/>
  <c r="F132" i="20"/>
  <c r="F153" i="20"/>
  <c r="F197" i="20"/>
  <c r="F176" i="20" l="1"/>
  <c r="F198" i="20"/>
  <c r="N29" i="2"/>
  <c r="F88" i="20" s="1"/>
  <c r="F133" i="20"/>
  <c r="F264" i="20"/>
  <c r="F287" i="20"/>
  <c r="F154" i="20"/>
  <c r="F110" i="20"/>
  <c r="F220" i="20"/>
  <c r="F242" i="20"/>
  <c r="F199" i="20" l="1"/>
  <c r="F221" i="20"/>
  <c r="F288" i="20"/>
  <c r="F243" i="20"/>
  <c r="F309" i="20"/>
  <c r="F134" i="20"/>
  <c r="F331" i="20"/>
  <c r="F155" i="20"/>
  <c r="F265" i="20"/>
  <c r="N30" i="2"/>
  <c r="F89" i="20" s="1"/>
  <c r="F177" i="20"/>
  <c r="F111" i="20" l="1"/>
  <c r="F112" i="20"/>
  <c r="F200" i="20"/>
  <c r="F310" i="20"/>
  <c r="F178" i="20"/>
  <c r="F266" i="20"/>
  <c r="F332" i="20"/>
  <c r="F289" i="20"/>
  <c r="F157" i="20"/>
  <c r="F156" i="20"/>
  <c r="F135" i="20"/>
  <c r="F244" i="20"/>
  <c r="F222" i="20"/>
  <c r="F113" i="20"/>
  <c r="F267" i="20" l="1"/>
  <c r="F223" i="20"/>
  <c r="F311" i="20"/>
  <c r="F136" i="20"/>
  <c r="F290" i="20"/>
  <c r="F245" i="20"/>
  <c r="F158" i="20"/>
  <c r="F333" i="20"/>
  <c r="F179" i="20"/>
  <c r="F201" i="20"/>
  <c r="F334" i="20" l="1"/>
  <c r="F137" i="20"/>
  <c r="F202" i="20"/>
  <c r="F246" i="20"/>
  <c r="F224" i="20"/>
  <c r="F180" i="20"/>
  <c r="F159" i="20"/>
  <c r="F291" i="20"/>
  <c r="F312" i="20"/>
  <c r="F268" i="20"/>
  <c r="F160" i="20" l="1"/>
  <c r="F182" i="20"/>
  <c r="F181" i="20"/>
  <c r="F269" i="20"/>
  <c r="F247" i="20"/>
  <c r="F292" i="20"/>
  <c r="F313" i="20"/>
  <c r="F161" i="20"/>
  <c r="F225" i="20"/>
  <c r="F203" i="20"/>
  <c r="F335" i="20"/>
  <c r="F204" i="20" l="1"/>
  <c r="F293" i="20"/>
  <c r="F270" i="20"/>
  <c r="F336" i="20"/>
  <c r="F226" i="20"/>
  <c r="F314" i="20"/>
  <c r="F248" i="20"/>
  <c r="F183" i="20" l="1"/>
  <c r="F184" i="20"/>
  <c r="F315" i="20"/>
  <c r="F294" i="20"/>
  <c r="F185" i="20"/>
  <c r="F337" i="20"/>
  <c r="F249" i="20"/>
  <c r="F227" i="20"/>
  <c r="F271" i="20"/>
  <c r="F205" i="20"/>
  <c r="F206" i="20" l="1"/>
  <c r="F338" i="20"/>
  <c r="F228" i="20"/>
  <c r="F295" i="20"/>
  <c r="F272" i="20"/>
  <c r="F250" i="20"/>
  <c r="F316" i="20"/>
  <c r="F207" i="20" l="1"/>
  <c r="F208" i="20"/>
  <c r="F296" i="20"/>
  <c r="F252" i="20"/>
  <c r="F251" i="20"/>
  <c r="F339" i="20"/>
  <c r="F317" i="20"/>
  <c r="F273" i="20"/>
  <c r="F229" i="20"/>
  <c r="F209" i="20"/>
  <c r="F318" i="20" l="1"/>
  <c r="F232" i="20"/>
  <c r="F230" i="20"/>
  <c r="F253" i="20"/>
  <c r="F274" i="20"/>
  <c r="F340" i="20"/>
  <c r="F297" i="20"/>
  <c r="F233" i="20" l="1"/>
  <c r="F231" i="20"/>
  <c r="F298" i="20"/>
  <c r="F275" i="20"/>
  <c r="F341" i="20"/>
  <c r="F254" i="20"/>
  <c r="F319" i="20"/>
  <c r="F342" i="20" l="1"/>
  <c r="F320" i="20"/>
  <c r="F299" i="20"/>
  <c r="F255" i="20"/>
  <c r="F276" i="20"/>
  <c r="F257" i="20" l="1"/>
  <c r="F256" i="20"/>
  <c r="F321" i="20"/>
  <c r="F277" i="20"/>
  <c r="F300" i="20"/>
  <c r="F343" i="20"/>
  <c r="F322" i="20" l="1"/>
  <c r="F301" i="20"/>
  <c r="F344" i="20"/>
  <c r="F278" i="20"/>
  <c r="F279" i="20" l="1"/>
  <c r="F302" i="20"/>
  <c r="F345" i="20"/>
  <c r="F323" i="20"/>
  <c r="F281" i="20" l="1"/>
  <c r="F280" i="20"/>
  <c r="F325" i="20"/>
  <c r="F324" i="20"/>
  <c r="F346" i="20"/>
  <c r="F303" i="20" l="1"/>
  <c r="F347" i="20"/>
  <c r="F326" i="20"/>
  <c r="F305" i="20" l="1"/>
  <c r="F304" i="20"/>
  <c r="F348" i="20"/>
  <c r="F327" i="20" l="1"/>
  <c r="F350" i="20"/>
  <c r="F349" i="20"/>
  <c r="F329" i="20" l="1"/>
  <c r="F328" i="20"/>
  <c r="F351" i="20" l="1"/>
  <c r="H13" i="21"/>
  <c r="F353" i="20" l="1"/>
  <c r="F352" i="20"/>
  <c r="Z14" i="21" l="1"/>
  <c r="H14" i="21"/>
  <c r="H15" i="21" l="1"/>
  <c r="Z15" i="21" l="1"/>
  <c r="H16" i="21"/>
  <c r="Z16" i="21"/>
  <c r="H17" i="21" l="1"/>
  <c r="Z17" i="21" l="1"/>
  <c r="H18" i="21"/>
  <c r="Z18" i="21" l="1"/>
  <c r="H19" i="21"/>
  <c r="Z19" i="21"/>
  <c r="G22" i="21"/>
  <c r="AV23" i="2" l="1"/>
  <c r="AV22" i="2"/>
  <c r="C89" i="20"/>
  <c r="C88" i="20"/>
</calcChain>
</file>

<file path=xl/sharedStrings.xml><?xml version="1.0" encoding="utf-8"?>
<sst xmlns="http://schemas.openxmlformats.org/spreadsheetml/2006/main" count="1343" uniqueCount="134">
  <si>
    <t>Meta Gain</t>
  </si>
  <si>
    <t>JAN</t>
  </si>
  <si>
    <t>FEV</t>
  </si>
  <si>
    <t>Meta Loss</t>
  </si>
  <si>
    <t>MAR</t>
  </si>
  <si>
    <t>ABR</t>
  </si>
  <si>
    <t>Corretagem</t>
  </si>
  <si>
    <t>MAI</t>
  </si>
  <si>
    <t>JUN</t>
  </si>
  <si>
    <t>JUL</t>
  </si>
  <si>
    <t>AGO</t>
  </si>
  <si>
    <t>SET</t>
  </si>
  <si>
    <t>OUT</t>
  </si>
  <si>
    <t>NOV</t>
  </si>
  <si>
    <t>DEZ</t>
  </si>
  <si>
    <t>Metas</t>
  </si>
  <si>
    <t>Loss no dia</t>
  </si>
  <si>
    <t>Contratos</t>
  </si>
  <si>
    <t>DATA</t>
  </si>
  <si>
    <t>Taxas</t>
  </si>
  <si>
    <t>IRRF</t>
  </si>
  <si>
    <t>Aportes Retiradas</t>
  </si>
  <si>
    <t>Pontos WIN</t>
  </si>
  <si>
    <t>Pontos WDO</t>
  </si>
  <si>
    <t>GAIN</t>
  </si>
  <si>
    <t>LOSS</t>
  </si>
  <si>
    <t>0x0</t>
  </si>
  <si>
    <t>%Acerto</t>
  </si>
  <si>
    <t>Nº Trades</t>
  </si>
  <si>
    <t>Desempenho</t>
  </si>
  <si>
    <t>Extrato diário</t>
  </si>
  <si>
    <t>Líquido dia</t>
  </si>
  <si>
    <t>% dia</t>
  </si>
  <si>
    <t>Saldo mês</t>
  </si>
  <si>
    <t>RESULTADO LÍQUIDO DO MÊS</t>
  </si>
  <si>
    <t>ANOTAÇÕES</t>
  </si>
  <si>
    <t>Gain no dia</t>
  </si>
  <si>
    <t>PLANILHA DO TRADER</t>
  </si>
  <si>
    <t>WIN</t>
  </si>
  <si>
    <t>WDO</t>
  </si>
  <si>
    <t>Emolumentos</t>
  </si>
  <si>
    <t>Taxa Registro</t>
  </si>
  <si>
    <t xml:space="preserve">WDO </t>
  </si>
  <si>
    <t>Custos/ISS</t>
  </si>
  <si>
    <t>Inicio do mês</t>
  </si>
  <si>
    <t>Áreas para edição estão em contorno vermelho</t>
  </si>
  <si>
    <t>-</t>
  </si>
  <si>
    <t>Aporte Inicial</t>
  </si>
  <si>
    <t>Projeção/Dia</t>
  </si>
  <si>
    <t>ATENÇÃO</t>
  </si>
  <si>
    <t>Quando o valore for negativo acrescente o sinal de menos (-)</t>
  </si>
  <si>
    <t>1º Trim</t>
  </si>
  <si>
    <t>2º Trim</t>
  </si>
  <si>
    <t>3º Trim</t>
  </si>
  <si>
    <t>4º Trim</t>
  </si>
  <si>
    <t>Corretagem, Taxas e IRRF tem cálculo automático, mas podem ser editados se houver divergência com a nota de corretagem</t>
  </si>
  <si>
    <t>DATA DE HOJE</t>
  </si>
  <si>
    <t xml:space="preserve">Acumulado </t>
  </si>
  <si>
    <t>Mantenha atualizada a tabela de Corretagem, Emolumentos e Registro.</t>
  </si>
  <si>
    <t>ACUMULADO</t>
  </si>
  <si>
    <t>Aporte/Retirada</t>
  </si>
  <si>
    <t>Líquido no mês</t>
  </si>
  <si>
    <t>RESULTADO LÍQUIDO NO ANO</t>
  </si>
  <si>
    <t xml:space="preserve">LÍQUIDO </t>
  </si>
  <si>
    <t>Liquido dia</t>
  </si>
  <si>
    <t>Inicio</t>
  </si>
  <si>
    <t>Evolução</t>
  </si>
  <si>
    <t>2º Projeção</t>
  </si>
  <si>
    <t>Aportes/Retiradas</t>
  </si>
  <si>
    <t>IR TOTAL</t>
  </si>
  <si>
    <t>SITUAÇÃO</t>
  </si>
  <si>
    <t>LINKS ÚTEIS</t>
  </si>
  <si>
    <t>Programa Sicalc - Cálculo e impressão do Darf</t>
  </si>
  <si>
    <t>Clique Aqui</t>
  </si>
  <si>
    <t>Sicalcweb - Cálculo e Impressão de Darf On Line</t>
  </si>
  <si>
    <t>Programa do IRPF para Declaração Anual</t>
  </si>
  <si>
    <t>Orientações e Download da Planilha</t>
  </si>
  <si>
    <t>MÊS</t>
  </si>
  <si>
    <t>RESULTADO</t>
  </si>
  <si>
    <t>SALDO</t>
  </si>
  <si>
    <t>Saldo IRRF ano anterior (-)</t>
  </si>
  <si>
    <t>Resultado Líquido ano anterior</t>
  </si>
  <si>
    <r>
      <t xml:space="preserve">Se o resultado do ano anterior for negativo você só pagará a DARF no mês em que o </t>
    </r>
    <r>
      <rPr>
        <b/>
        <i/>
        <sz val="13"/>
        <color theme="2" tint="-0.749992370372631"/>
        <rFont val="Calibri (Corpo)"/>
      </rPr>
      <t>SALDO RESULTADO</t>
    </r>
    <r>
      <rPr>
        <i/>
        <sz val="13"/>
        <color theme="2" tint="-0.749992370372631"/>
        <rFont val="Calibri (Corpo)"/>
      </rPr>
      <t xml:space="preserve"> for positivo.</t>
    </r>
  </si>
  <si>
    <t>TOTAL</t>
  </si>
  <si>
    <t>CUSTOS</t>
  </si>
  <si>
    <t>SALDO IRRF</t>
  </si>
  <si>
    <t>ANTERIOR</t>
  </si>
  <si>
    <t>ATUAL</t>
  </si>
  <si>
    <t>IMPOSTO</t>
  </si>
  <si>
    <t>ANUAL</t>
  </si>
  <si>
    <t>Configurar</t>
  </si>
  <si>
    <t>RESULTADOS</t>
  </si>
  <si>
    <t>Resultados</t>
  </si>
  <si>
    <t>TOTAL DIA</t>
  </si>
  <si>
    <t>TOTAL MÊS</t>
  </si>
  <si>
    <t>%/Inicio do mês</t>
  </si>
  <si>
    <t>IMPOSTO DE RENDA</t>
  </si>
  <si>
    <t xml:space="preserve">PLANILHA DO TRADER </t>
  </si>
  <si>
    <t>IR TOTAL | 20%</t>
  </si>
  <si>
    <t>IRRF | 1%</t>
  </si>
  <si>
    <t>Emolumentos e Taxa de Registro B3</t>
  </si>
  <si>
    <t>Se Inscreva no Canal Planilha do Trader</t>
  </si>
  <si>
    <t>Dúvidas e Sugestões</t>
  </si>
  <si>
    <t>IR A PAGAR</t>
  </si>
  <si>
    <t>IR TOTAL (-) IRRF</t>
  </si>
  <si>
    <t>COMPRA 100% SEGURA</t>
  </si>
  <si>
    <t>Confraternização Universal</t>
  </si>
  <si>
    <t>Carnaval</t>
  </si>
  <si>
    <t>Paixão de Cristo</t>
  </si>
  <si>
    <t>Tiradentes</t>
  </si>
  <si>
    <t>Páscoa</t>
  </si>
  <si>
    <t>Dia do Trabalhador</t>
  </si>
  <si>
    <t>Corpo de Cristo</t>
  </si>
  <si>
    <t>Independência</t>
  </si>
  <si>
    <t>Nossa Senhora Aparecida</t>
  </si>
  <si>
    <t>Finados</t>
  </si>
  <si>
    <t>Proclamação da República</t>
  </si>
  <si>
    <t>Natal</t>
  </si>
  <si>
    <t>🔹  PLANILHA DT V1.2 - 2021+2020 (Com Atualizações)</t>
  </si>
  <si>
    <t>CLIQUE E BAIXE PELA HOTMART: 👇</t>
  </si>
  <si>
    <t>BAIXE A PLANILHA COMPLETA (JAN A DEZ + IR)</t>
  </si>
  <si>
    <t>Resultado</t>
  </si>
  <si>
    <t>Custo/ISS WIN-WDO</t>
  </si>
  <si>
    <t>CONT. WIN</t>
  </si>
  <si>
    <t>CONT. WDO</t>
  </si>
  <si>
    <t>Custo/ISS WIN</t>
  </si>
  <si>
    <t>Líquido</t>
  </si>
  <si>
    <t>Custo/ISS WDO</t>
  </si>
  <si>
    <t>RESULTADO LÍQUIDO</t>
  </si>
  <si>
    <t>*</t>
  </si>
  <si>
    <t>Insta @PlanilhadoTrader</t>
  </si>
  <si>
    <t>Planilha do Trader V1.3 - © 2021</t>
  </si>
  <si>
    <t>2021 - Versão 1.3</t>
  </si>
  <si>
    <t>IMPOSTO ACUMULADO NO 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</si>
</sst>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&quot;R$&quot;* #,##0.00_);_(&quot;R$&quot;* \(#,##0.00\);_(&quot;R$&quot;* &quot;-&quot;??_);_(@_)"/>
    <numFmt numFmtId="165" formatCode="_-[$R$-416]\ * #,##0.00_-;\-[$R$-416]\ * #,##0.00_-;_-[$R$-416]\ * &quot;-&quot;??_-;_-@_-"/>
    <numFmt numFmtId="166" formatCode="#\ &quot;Pts&quot;"/>
    <numFmt numFmtId="167" formatCode="d/mmm"/>
    <numFmt numFmtId="168" formatCode="&quot;R$&quot;#,##0.00"/>
    <numFmt numFmtId="169" formatCode="_-[$R$]\ * #,##0.00_-;\-[$R$]\ * #,##0.00_-;_-[$R$]\ * &quot;-&quot;??_-;_-@_-" x16r2:formatCode16="_-[$R$-gsw-CH]\ * #,##0.00_-;\-[$R$-gsw-CH]\ * #,##0.00_-;_-[$R$-gsw-CH]\ * &quot;-&quot;??_-;_-@_-"/>
    <numFmt numFmtId="170" formatCode="[$-416]d\-mmm;@"/>
    <numFmt numFmtId="171" formatCode="[$-416]d/mmm;@"/>
    <numFmt numFmtId="172" formatCode="00%"/>
    <numFmt numFmtId="173" formatCode="0.000"/>
    <numFmt numFmtId="174" formatCode="dddd"/>
  </numFmts>
  <fonts count="108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4" tint="0.79998168889431442"/>
      <name val="Calibri"/>
      <family val="2"/>
      <scheme val="minor"/>
    </font>
    <font>
      <sz val="11"/>
      <color theme="9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b/>
      <sz val="11"/>
      <color theme="2" tint="-9.9978637043366805E-2"/>
      <name val="Calibri"/>
      <family val="2"/>
      <scheme val="minor"/>
    </font>
    <font>
      <sz val="11"/>
      <color rgb="FF963634"/>
      <name val="Calibri"/>
      <family val="2"/>
      <scheme val="minor"/>
    </font>
    <font>
      <sz val="22"/>
      <color theme="0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theme="9" tint="-0.249977111117893"/>
      <name val="Open Sans"/>
    </font>
    <font>
      <sz val="8"/>
      <color theme="9" tint="-0.249977111117893"/>
      <name val="Calibri"/>
      <family val="2"/>
      <scheme val="minor"/>
    </font>
    <font>
      <sz val="14"/>
      <color theme="9" tint="0.79998168889431442"/>
      <name val="Calibri"/>
      <family val="2"/>
      <scheme val="minor"/>
    </font>
    <font>
      <b/>
      <sz val="14"/>
      <color theme="6" tint="-0.249977111117893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4"/>
      <color theme="2" tint="-9.9978637043366805E-2"/>
      <name val="Calibri"/>
      <family val="2"/>
      <scheme val="minor"/>
    </font>
    <font>
      <b/>
      <sz val="20"/>
      <color theme="6" tint="-0.249977111117893"/>
      <name val="Calibri"/>
      <family val="2"/>
      <scheme val="minor"/>
    </font>
    <font>
      <b/>
      <sz val="18"/>
      <color rgb="FF632523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2" tint="-9.9978637043366805E-2"/>
      <name val="Calibri"/>
      <family val="2"/>
    </font>
    <font>
      <b/>
      <sz val="11"/>
      <color theme="4" tint="0.79998168889431442"/>
      <name val="Calibri Light"/>
      <family val="2"/>
      <scheme val="major"/>
    </font>
    <font>
      <sz val="11"/>
      <color theme="2" tint="-9.9978637043366805E-2"/>
      <name val="Calibri"/>
      <family val="2"/>
    </font>
    <font>
      <sz val="11"/>
      <color theme="4" tint="-0.499984740745262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sz val="11"/>
      <color theme="4"/>
      <name val="Calibri Light"/>
      <family val="2"/>
      <scheme val="major"/>
    </font>
    <font>
      <sz val="11"/>
      <color theme="4" tint="0.79998168889431442"/>
      <name val="Calibri"/>
      <family val="2"/>
      <scheme val="minor"/>
    </font>
    <font>
      <sz val="11"/>
      <color theme="7" tint="0.79998168889431442"/>
      <name val="Calibri"/>
      <family val="2"/>
      <scheme val="minor"/>
    </font>
    <font>
      <sz val="16"/>
      <color rgb="FF00B050"/>
      <name val="Calibri"/>
      <family val="2"/>
      <scheme val="minor"/>
    </font>
    <font>
      <sz val="16"/>
      <color theme="2" tint="-9.9978637043366805E-2"/>
      <name val="Calibri"/>
      <family val="2"/>
      <scheme val="minor"/>
    </font>
    <font>
      <b/>
      <sz val="11"/>
      <color rgb="FF963634"/>
      <name val="Calibri"/>
      <family val="2"/>
      <scheme val="minor"/>
    </font>
    <font>
      <b/>
      <sz val="24"/>
      <color theme="9" tint="0.7999816888943144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2"/>
      <name val="Calibri Light (Títulos)"/>
    </font>
    <font>
      <sz val="11"/>
      <color theme="1" tint="0.249977111117893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sz val="26"/>
      <color theme="0"/>
      <name val="Calibri"/>
      <family val="2"/>
      <scheme val="minor"/>
    </font>
    <font>
      <sz val="30"/>
      <color theme="0"/>
      <name val="Calibri"/>
      <family val="2"/>
      <scheme val="minor"/>
    </font>
    <font>
      <sz val="10"/>
      <color theme="0" tint="-0.34998626667073579"/>
      <name val="Calibri Light"/>
      <family val="2"/>
      <scheme val="major"/>
    </font>
    <font>
      <sz val="12"/>
      <color theme="0" tint="-0.34998626667073579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b/>
      <sz val="18"/>
      <color theme="0" tint="-0.14999847407452621"/>
      <name val="Calibri"/>
      <family val="2"/>
      <scheme val="minor"/>
    </font>
    <font>
      <b/>
      <sz val="14"/>
      <color theme="0" tint="-0.14999847407452621"/>
      <name val="Calibri"/>
      <family val="2"/>
      <scheme val="minor"/>
    </font>
    <font>
      <b/>
      <sz val="20"/>
      <color theme="0" tint="-0.14999847407452621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sz val="16"/>
      <color theme="0" tint="-0.1499984740745262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18"/>
      <color rgb="FF632523"/>
      <name val="Calibri"/>
      <family val="2"/>
      <scheme val="minor"/>
    </font>
    <font>
      <sz val="20"/>
      <color theme="2" tint="-0.749992370372631"/>
      <name val="Calibri"/>
      <family val="2"/>
      <scheme val="minor"/>
    </font>
    <font>
      <sz val="22"/>
      <color theme="0" tint="-0.14999847407452621"/>
      <name val="Calibri"/>
      <family val="2"/>
      <scheme val="minor"/>
    </font>
    <font>
      <b/>
      <sz val="11"/>
      <color theme="9" tint="0.79998168889431442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sz val="12"/>
      <color theme="9" tint="0.79998168889431442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2"/>
      <color theme="1" tint="0.14999847407452621"/>
      <name val="Calibri"/>
      <family val="2"/>
      <scheme val="minor"/>
    </font>
    <font>
      <sz val="13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3"/>
      <color theme="1" tint="0.14999847407452621"/>
      <name val="Calibri"/>
      <family val="2"/>
      <scheme val="minor"/>
    </font>
    <font>
      <b/>
      <sz val="12"/>
      <color theme="9" tint="0.79998168889431442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2" tint="-0.749992370372631"/>
      <name val="Calibri"/>
      <family val="2"/>
      <scheme val="minor"/>
    </font>
    <font>
      <b/>
      <sz val="18"/>
      <color theme="9" tint="0.79998168889431442"/>
      <name val="Calibri"/>
      <family val="2"/>
      <scheme val="minor"/>
    </font>
    <font>
      <b/>
      <sz val="18"/>
      <name val="Calibri Light (Títulos)"/>
    </font>
    <font>
      <sz val="15"/>
      <color theme="2" tint="-0.749992370372631"/>
      <name val="Calibri"/>
      <family val="2"/>
      <scheme val="minor"/>
    </font>
    <font>
      <sz val="15"/>
      <color theme="6" tint="0.79998168889431442"/>
      <name val="Calibri"/>
      <family val="2"/>
      <scheme val="minor"/>
    </font>
    <font>
      <sz val="10"/>
      <color theme="9" tint="0.79998168889431442"/>
      <name val="Calibri"/>
      <family val="2"/>
      <scheme val="minor"/>
    </font>
    <font>
      <sz val="11"/>
      <color theme="1" tint="0.14999847407452621"/>
      <name val="Calibri (Corpo)"/>
    </font>
    <font>
      <sz val="12"/>
      <color theme="1" tint="0.14999847407452621"/>
      <name val="Calibri (Corpo)"/>
    </font>
    <font>
      <u/>
      <sz val="12"/>
      <color theme="10"/>
      <name val="Calibri"/>
      <family val="2"/>
      <scheme val="minor"/>
    </font>
    <font>
      <b/>
      <sz val="11"/>
      <color rgb="FFF2F2F2"/>
      <name val="Calibri"/>
      <family val="2"/>
      <scheme val="minor"/>
    </font>
    <font>
      <sz val="12"/>
      <color theme="2" tint="-0.749992370372631"/>
      <name val="Calibri"/>
      <family val="2"/>
      <scheme val="minor"/>
    </font>
    <font>
      <i/>
      <sz val="13"/>
      <color theme="2" tint="-0.749992370372631"/>
      <name val="Calibri (Corpo)"/>
    </font>
    <font>
      <b/>
      <i/>
      <sz val="13"/>
      <color theme="2" tint="-0.749992370372631"/>
      <name val="Calibri (Corpo)"/>
    </font>
    <font>
      <i/>
      <sz val="13"/>
      <color theme="0" tint="-0.14999847407452621"/>
      <name val="Calibri"/>
      <family val="2"/>
      <scheme val="minor"/>
    </font>
    <font>
      <sz val="13"/>
      <color theme="2" tint="-0.749992370372631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b/>
      <sz val="12"/>
      <color theme="4" tint="0.79998168889431442"/>
      <name val="Calibri"/>
      <family val="2"/>
      <scheme val="minor"/>
    </font>
    <font>
      <sz val="13"/>
      <color theme="6" tint="-0.499984740745262"/>
      <name val="Calibri"/>
      <family val="2"/>
      <scheme val="minor"/>
    </font>
    <font>
      <sz val="10"/>
      <color rgb="FFA6A6A6"/>
      <name val="Calibri Light"/>
      <family val="2"/>
    </font>
    <font>
      <b/>
      <sz val="14"/>
      <color theme="9" tint="0.79998168889431442"/>
      <name val="Calibri"/>
      <family val="2"/>
      <scheme val="minor"/>
    </font>
    <font>
      <b/>
      <sz val="15"/>
      <color theme="9" tint="0.79998168889431442"/>
      <name val="Calibri"/>
      <family val="2"/>
      <scheme val="minor"/>
    </font>
    <font>
      <b/>
      <sz val="16"/>
      <color theme="2" tint="-0.749992370372631"/>
      <name val="Calibri"/>
      <family val="2"/>
      <scheme val="minor"/>
    </font>
    <font>
      <b/>
      <sz val="16"/>
      <color theme="6" tint="0.79998168889431442"/>
      <name val="Calibri"/>
      <family val="2"/>
      <scheme val="minor"/>
    </font>
    <font>
      <b/>
      <sz val="16"/>
      <color theme="9" tint="0.79998168889431442"/>
      <name val="Calibri"/>
      <family val="2"/>
      <scheme val="minor"/>
    </font>
    <font>
      <sz val="13"/>
      <color theme="0"/>
      <name val="Calibri"/>
      <family val="2"/>
      <scheme val="minor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b/>
      <sz val="11"/>
      <name val="Calibri"/>
      <family val="2"/>
      <scheme val="minor"/>
    </font>
    <font>
      <sz val="15"/>
      <color theme="0"/>
      <name val="Calibri"/>
      <family val="2"/>
      <scheme val="minor"/>
    </font>
    <font>
      <sz val="15"/>
      <name val="Calibri"/>
      <family val="2"/>
      <scheme val="minor"/>
    </font>
    <font>
      <sz val="17"/>
      <color rgb="FF92D050"/>
      <name val="Calibri"/>
      <family val="2"/>
      <scheme val="minor"/>
    </font>
    <font>
      <sz val="14"/>
      <name val="Calibri"/>
      <family val="2"/>
      <scheme val="minor"/>
    </font>
    <font>
      <sz val="25"/>
      <color theme="0"/>
      <name val="Calibri"/>
      <family val="2"/>
      <scheme val="minor"/>
    </font>
    <font>
      <sz val="14"/>
      <color theme="2" tint="-0.749992370372631"/>
      <name val="Calibri"/>
      <family val="2"/>
      <scheme val="minor"/>
    </font>
    <font>
      <b/>
      <sz val="15"/>
      <color theme="2" tint="-0.749992370372631"/>
      <name val="Calibri"/>
      <family val="2"/>
      <scheme val="minor"/>
    </font>
    <font>
      <b/>
      <sz val="16"/>
      <color rgb="FF890000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1" tint="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D79694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749992370372631"/>
        <bgColor indexed="31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4C5E76"/>
        <bgColor indexed="64"/>
      </patternFill>
    </fill>
    <fill>
      <patternFill patternType="solid">
        <fgColor rgb="FFFFC2C6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D5BD82"/>
        <bgColor indexed="64"/>
      </patternFill>
    </fill>
    <fill>
      <patternFill patternType="solid">
        <fgColor rgb="FFBEA87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A73F2A"/>
        <bgColor indexed="64"/>
      </patternFill>
    </fill>
    <fill>
      <patternFill patternType="solid">
        <fgColor rgb="FF2B601F"/>
        <bgColor indexed="64"/>
      </patternFill>
    </fill>
    <fill>
      <patternFill patternType="solid">
        <fgColor rgb="FF501721"/>
        <bgColor indexed="64"/>
      </patternFill>
    </fill>
    <fill>
      <patternFill patternType="solid">
        <fgColor theme="2" tint="-0.89999084444715716"/>
        <bgColor indexed="31"/>
      </patternFill>
    </fill>
    <fill>
      <patternFill patternType="solid">
        <fgColor theme="1" tint="0.14999847407452621"/>
        <bgColor indexed="31"/>
      </patternFill>
    </fill>
    <fill>
      <patternFill patternType="solid">
        <fgColor theme="3" tint="-0.249977111117893"/>
        <bgColor rgb="FF000000"/>
      </patternFill>
    </fill>
    <fill>
      <patternFill patternType="solid">
        <fgColor rgb="FFBBA67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E988E"/>
        <bgColor indexed="64"/>
      </patternFill>
    </fill>
    <fill>
      <patternFill patternType="solid">
        <fgColor rgb="FFA84317"/>
        <bgColor indexed="64"/>
      </patternFill>
    </fill>
    <fill>
      <patternFill patternType="solid">
        <fgColor rgb="FF8995A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3A3838"/>
        <bgColor rgb="FF000000"/>
      </patternFill>
    </fill>
    <fill>
      <patternFill patternType="solid">
        <fgColor rgb="FF890000"/>
        <bgColor indexed="64"/>
      </patternFill>
    </fill>
    <fill>
      <patternFill patternType="solid">
        <fgColor theme="1" tint="0.14999847407452621"/>
        <bgColor rgb="FFCCCCFF"/>
      </patternFill>
    </fill>
    <fill>
      <patternFill patternType="solid">
        <fgColor theme="1" tint="0.14999847407452621"/>
        <bgColor rgb="FF000000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-0.249977111117893"/>
        <bgColor indexed="64"/>
      </patternFill>
    </fill>
  </fills>
  <borders count="138">
    <border>
      <left/>
      <right/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/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theme="9" tint="-0.24994659260841701"/>
      </bottom>
      <diagonal/>
    </border>
    <border>
      <left/>
      <right style="medium">
        <color rgb="FFFF0000"/>
      </right>
      <top/>
      <bottom/>
      <diagonal/>
    </border>
    <border>
      <left/>
      <right style="medium">
        <color rgb="FFFF0000"/>
      </right>
      <top/>
      <bottom style="thick">
        <color theme="9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FF0000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medium">
        <color rgb="FFFF000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thick">
        <color auto="1"/>
      </right>
      <top/>
      <bottom/>
      <diagonal/>
    </border>
    <border>
      <left style="medium">
        <color rgb="FFFF0000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rgb="FFFF0000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rgb="FFFF0000"/>
      </left>
      <right style="thick">
        <color theme="9" tint="-0.24994659260841701"/>
      </right>
      <top/>
      <bottom style="thin">
        <color theme="0" tint="-0.14996795556505021"/>
      </bottom>
      <diagonal/>
    </border>
    <border>
      <left style="medium">
        <color rgb="FFFF0000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rgb="FFFF0000"/>
      </right>
      <top/>
      <bottom style="thin">
        <color theme="0" tint="-0.14996795556505021"/>
      </bottom>
      <diagonal/>
    </border>
    <border>
      <left style="medium">
        <color rgb="FFFF0000"/>
      </left>
      <right style="thin">
        <color theme="0" tint="-0.499984740745262"/>
      </right>
      <top style="medium">
        <color rgb="FFFF0000"/>
      </top>
      <bottom style="thin">
        <color theme="0" tint="-0.499984740745262"/>
      </bottom>
      <diagonal/>
    </border>
    <border>
      <left style="medium">
        <color rgb="FFFF0000"/>
      </left>
      <right style="thin">
        <color theme="0" tint="-0.499984740745262"/>
      </right>
      <top style="thin">
        <color theme="0" tint="-0.499984740745262"/>
      </top>
      <bottom style="medium">
        <color rgb="FFFF0000"/>
      </bottom>
      <diagonal/>
    </border>
    <border>
      <left/>
      <right/>
      <top style="medium">
        <color rgb="FFFF0000"/>
      </top>
      <bottom style="thick">
        <color theme="9" tint="-0.24994659260841701"/>
      </bottom>
      <diagonal/>
    </border>
    <border>
      <left/>
      <right/>
      <top style="thin">
        <color theme="0" tint="-0.499984740745262"/>
      </top>
      <bottom style="thick">
        <color theme="9" tint="-0.24994659260841701"/>
      </bottom>
      <diagonal/>
    </border>
    <border>
      <left style="medium">
        <color rgb="FFFF0000"/>
      </left>
      <right/>
      <top style="medium">
        <color rgb="FFFF0000"/>
      </top>
      <bottom style="thin">
        <color theme="0" tint="-0.14996795556505021"/>
      </bottom>
      <diagonal/>
    </border>
    <border>
      <left style="medium">
        <color rgb="FFFF000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rgb="FFFF0000"/>
      </left>
      <right/>
      <top style="thin">
        <color theme="0" tint="-0.14996795556505021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theme="0" tint="-0.14996795556505021"/>
      </bottom>
      <diagonal/>
    </border>
    <border>
      <left/>
      <right style="medium">
        <color rgb="FFFF0000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rgb="FFFF0000"/>
      </right>
      <top style="thin">
        <color theme="0" tint="-0.14996795556505021"/>
      </top>
      <bottom style="medium">
        <color rgb="FFFF0000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rgb="FFFF0000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medium">
        <color rgb="FFFF0000"/>
      </bottom>
      <diagonal/>
    </border>
    <border>
      <left/>
      <right style="thin">
        <color theme="0" tint="-0.24994659260841701"/>
      </right>
      <top style="medium">
        <color rgb="FFFF0000"/>
      </top>
      <bottom style="thin">
        <color theme="0" tint="-0.14996795556505021"/>
      </bottom>
      <diagonal/>
    </border>
    <border>
      <left/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24994659260841701"/>
      </right>
      <top style="thin">
        <color theme="0" tint="-0.14996795556505021"/>
      </top>
      <bottom style="medium">
        <color rgb="FFFF0000"/>
      </bottom>
      <diagonal/>
    </border>
    <border>
      <left style="thin">
        <color theme="0" tint="-0.24994659260841701"/>
      </left>
      <right/>
      <top style="medium">
        <color rgb="FFFF0000"/>
      </top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theme="0" tint="-4.9989318521683403E-2"/>
      </left>
      <right/>
      <top style="medium">
        <color rgb="FFFF0000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theme="0" tint="-4.9989318521683403E-2"/>
      </bottom>
      <diagonal/>
    </border>
    <border>
      <left/>
      <right style="medium">
        <color rgb="FFFF0000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medium">
        <color rgb="FFFF0000"/>
      </right>
      <top style="thin">
        <color theme="0" tint="-4.9989318521683403E-2"/>
      </top>
      <bottom style="medium">
        <color rgb="FFFF0000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/>
      <bottom style="medium">
        <color theme="5" tint="0.79998168889431442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thick">
        <color theme="9" tint="-0.2499465926084170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 style="thin">
        <color theme="0" tint="-0.14996795556505021"/>
      </bottom>
      <diagonal/>
    </border>
    <border>
      <left/>
      <right style="thin">
        <color theme="0" tint="-0.2499465926084170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14996795556505021"/>
      </bottom>
      <diagonal/>
    </border>
    <border>
      <left style="thick">
        <color theme="9" tint="-0.24994659260841701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indexed="64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4.9989318521683403E-2"/>
      </bottom>
      <diagonal/>
    </border>
    <border>
      <left style="thin">
        <color theme="0" tint="-0.14990691854609822"/>
      </left>
      <right/>
      <top/>
      <bottom style="thin">
        <color theme="0" tint="-4.9989318521683403E-2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theme="0" tint="-0.14993743705557422"/>
      </bottom>
      <diagonal/>
    </border>
    <border>
      <left style="medium">
        <color rgb="FFFF0000"/>
      </left>
      <right style="medium">
        <color rgb="FFFF0000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rgb="FFFF0000"/>
      </left>
      <right style="medium">
        <color rgb="FFFF0000"/>
      </right>
      <top style="thin">
        <color theme="0" tint="-0.14993743705557422"/>
      </top>
      <bottom style="medium">
        <color rgb="FFFF0000"/>
      </bottom>
      <diagonal/>
    </border>
    <border>
      <left style="medium">
        <color rgb="FFFF0000"/>
      </left>
      <right/>
      <top/>
      <bottom style="thin">
        <color theme="0" tint="-0.14996795556505021"/>
      </bottom>
      <diagonal/>
    </border>
    <border>
      <left/>
      <right/>
      <top style="medium">
        <color theme="5" tint="0.79998168889431442"/>
      </top>
      <bottom/>
      <diagonal/>
    </border>
    <border>
      <left style="thick">
        <color rgb="FF548235"/>
      </left>
      <right/>
      <top/>
      <bottom/>
      <diagonal/>
    </border>
    <border>
      <left style="thick">
        <color rgb="FF548235"/>
      </left>
      <right style="thin">
        <color theme="0" tint="-0.14996795556505021"/>
      </right>
      <top/>
      <bottom style="thin">
        <color theme="0" tint="-0.14993743705557422"/>
      </bottom>
      <diagonal/>
    </border>
    <border>
      <left style="thick">
        <color rgb="FF548235"/>
      </left>
      <right/>
      <top/>
      <bottom style="thick">
        <color theme="9" tint="-0.24994659260841701"/>
      </bottom>
      <diagonal/>
    </border>
    <border>
      <left style="medium">
        <color rgb="FFFF0000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medium">
        <color rgb="FFFF000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medium">
        <color rgb="FFFF0000"/>
      </bottom>
      <diagonal/>
    </border>
    <border>
      <left/>
      <right/>
      <top style="medium">
        <color rgb="FFFF0000"/>
      </top>
      <bottom style="thin">
        <color theme="0" tint="-4.9989318521683403E-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5" tint="-0.24994659260841701"/>
      </left>
      <right/>
      <top style="thin">
        <color theme="5" tint="-0.24994659260841701"/>
      </top>
      <bottom style="thin">
        <color theme="5" tint="-0.24994659260841701"/>
      </bottom>
      <diagonal/>
    </border>
    <border>
      <left/>
      <right style="thin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/>
      <right style="thin">
        <color theme="0" tint="-4.9989318521683403E-2"/>
      </right>
      <top style="medium">
        <color rgb="FFFF0000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 style="medium">
        <color rgb="FFFF0000"/>
      </bottom>
      <diagonal/>
    </border>
    <border>
      <left/>
      <right/>
      <top style="thin">
        <color theme="0" tint="-4.9989318521683403E-2"/>
      </top>
      <bottom style="medium">
        <color rgb="FFFF0000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ck">
        <color theme="9" tint="-0.24994659260841701"/>
      </bottom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thick">
        <color theme="9" tint="-0.24994659260841701"/>
      </bottom>
      <diagonal/>
    </border>
    <border>
      <left/>
      <right style="thin">
        <color theme="0" tint="-4.9989318521683403E-2"/>
      </right>
      <top/>
      <bottom style="thick">
        <color theme="9" tint="-0.24994659260841701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/>
      <top/>
      <bottom style="thin">
        <color theme="1" tint="0.14996795556505021"/>
      </bottom>
      <diagonal/>
    </border>
    <border>
      <left style="thick">
        <color theme="9" tint="-0.24994659260841701"/>
      </left>
      <right/>
      <top style="thin">
        <color theme="0" tint="-0.14996795556505021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 style="thick">
        <color theme="9" tint="-0.24994659260841701"/>
      </left>
      <right/>
      <top style="thin">
        <color theme="0" tint="-4.9989318521683403E-2"/>
      </top>
      <bottom/>
      <diagonal/>
    </border>
    <border>
      <left style="thick">
        <color theme="9" tint="-0.24994659260841701"/>
      </left>
      <right style="medium">
        <color rgb="FFFF0000"/>
      </right>
      <top/>
      <bottom style="thin">
        <color theme="0" tint="-4.9989318521683403E-2"/>
      </bottom>
      <diagonal/>
    </border>
    <border>
      <left style="thick">
        <color theme="9" tint="-0.24994659260841701"/>
      </left>
      <right style="medium">
        <color rgb="FFFF000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ck">
        <color theme="9" tint="-0.24994659260841701"/>
      </left>
      <right style="medium">
        <color rgb="FFFF0000"/>
      </right>
      <top style="thin">
        <color theme="0" tint="-4.9989318521683403E-2"/>
      </top>
      <bottom/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rgb="FFFF0000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theme="9" tint="-0.24994659260841701"/>
      </right>
      <top style="thick">
        <color theme="9" tint="-0.24994659260841701"/>
      </top>
      <bottom style="thin">
        <color indexed="64"/>
      </bottom>
      <diagonal/>
    </border>
    <border>
      <left/>
      <right/>
      <top style="thick">
        <color theme="9" tint="-0.24994659260841701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rgb="FF548235"/>
      </left>
      <right/>
      <top style="thick">
        <color rgb="FF548235"/>
      </top>
      <bottom style="thin">
        <color theme="0" tint="-0.14996795556505021"/>
      </bottom>
      <diagonal/>
    </border>
    <border>
      <left/>
      <right/>
      <top style="thick">
        <color rgb="FF548235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3743705557422"/>
      </bottom>
      <diagonal/>
    </border>
    <border>
      <left/>
      <right style="thin">
        <color theme="0" tint="-0.14996795556505021"/>
      </right>
      <top/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ck">
        <color theme="9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ck">
        <color theme="9" tint="-0.24994659260841701"/>
      </bottom>
      <diagonal/>
    </border>
    <border>
      <left style="thin">
        <color theme="0" tint="-0.14996795556505021"/>
      </left>
      <right/>
      <top/>
      <bottom style="thick">
        <color theme="9" tint="-0.24994659260841701"/>
      </bottom>
      <diagonal/>
    </border>
    <border>
      <left style="thin">
        <color theme="0" tint="-0.14996795556505021"/>
      </left>
      <right/>
      <top style="thick">
        <color theme="9" tint="-0.2499465926084170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/>
    <xf numFmtId="0" fontId="80" fillId="0" borderId="0" applyNumberFormat="0" applyFill="0" applyBorder="0" applyAlignment="0" applyProtection="0"/>
  </cellStyleXfs>
  <cellXfs count="676">
    <xf numFmtId="0" fontId="0" fillId="0" borderId="0" xfId="0"/>
    <xf numFmtId="9" fontId="64" fillId="3" borderId="52" xfId="2" applyFont="1" applyFill="1" applyBorder="1" applyAlignment="1" applyProtection="1">
      <alignment horizontal="center"/>
      <protection locked="0"/>
    </xf>
    <xf numFmtId="164" fontId="41" fillId="3" borderId="1" xfId="1" applyFont="1" applyFill="1" applyBorder="1" applyAlignment="1" applyProtection="1">
      <alignment vertical="center"/>
      <protection locked="0"/>
    </xf>
    <xf numFmtId="164" fontId="41" fillId="3" borderId="2" xfId="1" applyFont="1" applyFill="1" applyBorder="1" applyAlignment="1" applyProtection="1">
      <alignment vertical="center"/>
      <protection locked="0"/>
    </xf>
    <xf numFmtId="164" fontId="41" fillId="3" borderId="5" xfId="1" applyNumberFormat="1" applyFont="1" applyFill="1" applyBorder="1" applyAlignment="1" applyProtection="1">
      <alignment vertical="center"/>
      <protection locked="0"/>
    </xf>
    <xf numFmtId="164" fontId="41" fillId="3" borderId="1" xfId="1" applyNumberFormat="1" applyFont="1" applyFill="1" applyBorder="1" applyAlignment="1" applyProtection="1">
      <alignment vertical="center"/>
      <protection locked="0"/>
    </xf>
    <xf numFmtId="164" fontId="41" fillId="3" borderId="2" xfId="1" applyNumberFormat="1" applyFont="1" applyFill="1" applyBorder="1" applyAlignment="1" applyProtection="1">
      <alignment vertical="center"/>
      <protection locked="0"/>
    </xf>
    <xf numFmtId="0" fontId="2" fillId="17" borderId="0" xfId="0" applyFont="1" applyFill="1" applyProtection="1"/>
    <xf numFmtId="0" fontId="45" fillId="17" borderId="0" xfId="0" applyFont="1" applyFill="1" applyAlignment="1" applyProtection="1"/>
    <xf numFmtId="0" fontId="45" fillId="17" borderId="25" xfId="0" applyFont="1" applyFill="1" applyBorder="1" applyAlignment="1" applyProtection="1"/>
    <xf numFmtId="0" fontId="2" fillId="2" borderId="0" xfId="0" applyFont="1" applyFill="1" applyBorder="1" applyProtection="1"/>
    <xf numFmtId="0" fontId="2" fillId="2" borderId="0" xfId="0" applyFont="1" applyFill="1" applyProtection="1"/>
    <xf numFmtId="0" fontId="43" fillId="17" borderId="0" xfId="0" applyFont="1" applyFill="1" applyAlignment="1" applyProtection="1"/>
    <xf numFmtId="0" fontId="2" fillId="17" borderId="25" xfId="0" applyFont="1" applyFill="1" applyBorder="1" applyProtection="1"/>
    <xf numFmtId="0" fontId="3" fillId="17" borderId="0" xfId="0" applyFont="1" applyFill="1" applyProtection="1"/>
    <xf numFmtId="0" fontId="0" fillId="28" borderId="0" xfId="0" applyFill="1" applyBorder="1" applyProtection="1"/>
    <xf numFmtId="165" fontId="5" fillId="28" borderId="0" xfId="0" applyNumberFormat="1" applyFont="1" applyFill="1" applyBorder="1" applyAlignment="1" applyProtection="1">
      <alignment horizontal="center" vertical="center"/>
    </xf>
    <xf numFmtId="0" fontId="5" fillId="28" borderId="0" xfId="0" applyFont="1" applyFill="1" applyBorder="1" applyAlignment="1" applyProtection="1">
      <alignment horizontal="center" vertical="center"/>
    </xf>
    <xf numFmtId="0" fontId="0" fillId="28" borderId="0" xfId="0" applyFill="1" applyBorder="1" applyAlignment="1" applyProtection="1">
      <alignment horizontal="center" vertical="center"/>
    </xf>
    <xf numFmtId="0" fontId="68" fillId="28" borderId="0" xfId="0" applyFont="1" applyFill="1" applyBorder="1" applyProtection="1"/>
    <xf numFmtId="0" fontId="68" fillId="28" borderId="25" xfId="0" applyFont="1" applyFill="1" applyBorder="1" applyProtection="1"/>
    <xf numFmtId="0" fontId="0" fillId="2" borderId="0" xfId="0" applyFill="1" applyBorder="1" applyProtection="1"/>
    <xf numFmtId="165" fontId="7" fillId="28" borderId="0" xfId="0" applyNumberFormat="1" applyFont="1" applyFill="1" applyBorder="1" applyProtection="1"/>
    <xf numFmtId="0" fontId="61" fillId="28" borderId="0" xfId="0" applyFont="1" applyFill="1" applyBorder="1" applyAlignment="1" applyProtection="1">
      <alignment horizontal="right" indent="1"/>
    </xf>
    <xf numFmtId="164" fontId="41" fillId="3" borderId="0" xfId="0" applyNumberFormat="1" applyFont="1" applyFill="1" applyBorder="1" applyAlignment="1" applyProtection="1">
      <alignment horizontal="left" vertical="center"/>
    </xf>
    <xf numFmtId="164" fontId="41" fillId="28" borderId="0" xfId="0" applyNumberFormat="1" applyFont="1" applyFill="1" applyBorder="1" applyAlignment="1" applyProtection="1">
      <alignment horizontal="left" vertical="center"/>
    </xf>
    <xf numFmtId="165" fontId="8" fillId="28" borderId="0" xfId="0" applyNumberFormat="1" applyFont="1" applyFill="1" applyBorder="1" applyProtection="1"/>
    <xf numFmtId="0" fontId="44" fillId="28" borderId="4" xfId="0" applyNumberFormat="1" applyFont="1" applyFill="1" applyBorder="1" applyAlignment="1" applyProtection="1">
      <alignment vertical="center"/>
    </xf>
    <xf numFmtId="0" fontId="2" fillId="28" borderId="0" xfId="0" applyFont="1" applyFill="1" applyBorder="1" applyAlignment="1" applyProtection="1">
      <alignment vertical="top"/>
    </xf>
    <xf numFmtId="0" fontId="2" fillId="28" borderId="0" xfId="0" applyFont="1" applyFill="1" applyBorder="1" applyAlignment="1" applyProtection="1">
      <alignment vertical="center"/>
    </xf>
    <xf numFmtId="0" fontId="2" fillId="28" borderId="25" xfId="0" applyFont="1" applyFill="1" applyBorder="1" applyAlignment="1" applyProtection="1">
      <alignment vertical="center"/>
    </xf>
    <xf numFmtId="0" fontId="10" fillId="2" borderId="0" xfId="0" applyFont="1" applyFill="1" applyBorder="1" applyAlignment="1" applyProtection="1">
      <alignment vertical="center"/>
    </xf>
    <xf numFmtId="165" fontId="41" fillId="28" borderId="0" xfId="0" applyNumberFormat="1" applyFont="1" applyFill="1" applyBorder="1" applyAlignment="1" applyProtection="1">
      <alignment horizontal="left" vertical="center"/>
    </xf>
    <xf numFmtId="0" fontId="0" fillId="28" borderId="4" xfId="0" applyFill="1" applyBorder="1" applyAlignment="1" applyProtection="1"/>
    <xf numFmtId="0" fontId="68" fillId="28" borderId="0" xfId="0" applyFont="1" applyFill="1" applyBorder="1" applyAlignment="1" applyProtection="1">
      <alignment vertical="center"/>
    </xf>
    <xf numFmtId="0" fontId="68" fillId="28" borderId="25" xfId="0" applyFont="1" applyFill="1" applyBorder="1" applyAlignment="1" applyProtection="1"/>
    <xf numFmtId="164" fontId="41" fillId="28" borderId="21" xfId="1" applyFont="1" applyFill="1" applyBorder="1" applyAlignment="1" applyProtection="1"/>
    <xf numFmtId="0" fontId="44" fillId="28" borderId="0" xfId="0" applyNumberFormat="1" applyFont="1" applyFill="1" applyBorder="1" applyProtection="1"/>
    <xf numFmtId="164" fontId="41" fillId="28" borderId="0" xfId="1" applyNumberFormat="1" applyFont="1" applyFill="1" applyBorder="1" applyProtection="1"/>
    <xf numFmtId="0" fontId="0" fillId="28" borderId="0" xfId="0" applyFill="1" applyBorder="1" applyAlignment="1" applyProtection="1"/>
    <xf numFmtId="0" fontId="67" fillId="28" borderId="0" xfId="0" applyFont="1" applyFill="1" applyBorder="1" applyAlignment="1" applyProtection="1">
      <alignment vertical="center"/>
    </xf>
    <xf numFmtId="164" fontId="41" fillId="17" borderId="0" xfId="1" applyFont="1" applyFill="1" applyBorder="1" applyAlignment="1" applyProtection="1"/>
    <xf numFmtId="0" fontId="0" fillId="17" borderId="0" xfId="0" applyFill="1" applyBorder="1" applyProtection="1"/>
    <xf numFmtId="0" fontId="2" fillId="17" borderId="0" xfId="0" applyFont="1" applyFill="1" applyBorder="1" applyAlignment="1" applyProtection="1">
      <alignment wrapText="1"/>
    </xf>
    <xf numFmtId="0" fontId="0" fillId="17" borderId="25" xfId="0" applyFill="1" applyBorder="1" applyProtection="1"/>
    <xf numFmtId="0" fontId="49" fillId="3" borderId="1" xfId="0" applyFont="1" applyFill="1" applyBorder="1" applyProtection="1"/>
    <xf numFmtId="0" fontId="2" fillId="17" borderId="4" xfId="0" applyFont="1" applyFill="1" applyBorder="1" applyAlignment="1" applyProtection="1">
      <alignment wrapText="1"/>
    </xf>
    <xf numFmtId="0" fontId="49" fillId="3" borderId="5" xfId="0" applyFont="1" applyFill="1" applyBorder="1" applyProtection="1"/>
    <xf numFmtId="165" fontId="77" fillId="28" borderId="0" xfId="0" applyNumberFormat="1" applyFont="1" applyFill="1" applyBorder="1" applyAlignment="1" applyProtection="1">
      <alignment horizontal="center"/>
    </xf>
    <xf numFmtId="0" fontId="39" fillId="17" borderId="0" xfId="0" applyFont="1" applyFill="1" applyBorder="1" applyAlignment="1" applyProtection="1">
      <alignment wrapText="1"/>
    </xf>
    <xf numFmtId="0" fontId="39" fillId="17" borderId="0" xfId="0" applyFont="1" applyFill="1" applyBorder="1" applyAlignment="1" applyProtection="1">
      <alignment vertical="center" wrapText="1"/>
    </xf>
    <xf numFmtId="165" fontId="41" fillId="28" borderId="0" xfId="0" applyNumberFormat="1" applyFont="1" applyFill="1" applyBorder="1" applyAlignment="1" applyProtection="1">
      <alignment horizontal="left"/>
    </xf>
    <xf numFmtId="0" fontId="0" fillId="17" borderId="0" xfId="0" applyFill="1" applyProtection="1"/>
    <xf numFmtId="0" fontId="0" fillId="29" borderId="0" xfId="0" applyFill="1" applyProtection="1"/>
    <xf numFmtId="0" fontId="0" fillId="29" borderId="25" xfId="0" applyFill="1" applyBorder="1" applyProtection="1"/>
    <xf numFmtId="0" fontId="0" fillId="2" borderId="0" xfId="0" applyFill="1" applyProtection="1"/>
    <xf numFmtId="0" fontId="12" fillId="29" borderId="0" xfId="0" applyFont="1" applyFill="1" applyProtection="1"/>
    <xf numFmtId="0" fontId="12" fillId="29" borderId="0" xfId="0" applyFont="1" applyFill="1" applyBorder="1" applyProtection="1"/>
    <xf numFmtId="0" fontId="0" fillId="29" borderId="0" xfId="0" applyFill="1" applyBorder="1" applyProtection="1"/>
    <xf numFmtId="0" fontId="0" fillId="29" borderId="62" xfId="0" applyFill="1" applyBorder="1" applyProtection="1"/>
    <xf numFmtId="0" fontId="13" fillId="29" borderId="62" xfId="0" applyFont="1" applyFill="1" applyBorder="1" applyAlignment="1" applyProtection="1">
      <alignment vertical="center" wrapText="1"/>
    </xf>
    <xf numFmtId="0" fontId="12" fillId="29" borderId="62" xfId="0" applyFont="1" applyFill="1" applyBorder="1" applyProtection="1"/>
    <xf numFmtId="0" fontId="0" fillId="29" borderId="61" xfId="0" applyFill="1" applyBorder="1" applyProtection="1"/>
    <xf numFmtId="0" fontId="13" fillId="2" borderId="0" xfId="0" applyFont="1" applyFill="1" applyAlignment="1" applyProtection="1">
      <alignment vertical="center" wrapText="1"/>
    </xf>
    <xf numFmtId="0" fontId="12" fillId="2" borderId="0" xfId="0" applyFont="1" applyFill="1" applyProtection="1"/>
    <xf numFmtId="0" fontId="12" fillId="2" borderId="63" xfId="0" applyFont="1" applyFill="1" applyBorder="1" applyProtection="1"/>
    <xf numFmtId="0" fontId="0" fillId="2" borderId="63" xfId="0" applyFill="1" applyBorder="1" applyProtection="1"/>
    <xf numFmtId="0" fontId="6" fillId="2" borderId="0" xfId="0" applyFont="1" applyFill="1" applyBorder="1" applyProtection="1"/>
    <xf numFmtId="0" fontId="12" fillId="2" borderId="0" xfId="0" applyFont="1" applyFill="1" applyBorder="1" applyProtection="1"/>
    <xf numFmtId="0" fontId="14" fillId="2" borderId="0" xfId="0" applyFont="1" applyFill="1" applyProtection="1"/>
    <xf numFmtId="0" fontId="60" fillId="2" borderId="0" xfId="0" applyFont="1" applyFill="1" applyBorder="1" applyAlignment="1" applyProtection="1">
      <alignment vertical="center"/>
    </xf>
    <xf numFmtId="0" fontId="49" fillId="2" borderId="0" xfId="0" applyFont="1" applyFill="1" applyBorder="1" applyProtection="1"/>
    <xf numFmtId="165" fontId="16" fillId="2" borderId="0" xfId="2" applyNumberFormat="1" applyFont="1" applyFill="1" applyBorder="1" applyAlignment="1" applyProtection="1">
      <alignment vertical="center"/>
    </xf>
    <xf numFmtId="0" fontId="17" fillId="2" borderId="0" xfId="0" applyFont="1" applyFill="1" applyBorder="1" applyProtection="1"/>
    <xf numFmtId="0" fontId="19" fillId="2" borderId="0" xfId="0" applyFont="1" applyFill="1" applyBorder="1" applyAlignment="1" applyProtection="1">
      <alignment horizontal="center" vertical="center"/>
    </xf>
    <xf numFmtId="165" fontId="22" fillId="2" borderId="0" xfId="0" applyNumberFormat="1" applyFont="1" applyFill="1" applyAlignment="1" applyProtection="1">
      <alignment horizontal="center" vertical="center"/>
    </xf>
    <xf numFmtId="0" fontId="39" fillId="11" borderId="20" xfId="0" applyFont="1" applyFill="1" applyBorder="1" applyAlignment="1" applyProtection="1">
      <alignment horizontal="center" vertical="top"/>
    </xf>
    <xf numFmtId="0" fontId="17" fillId="2" borderId="0" xfId="0" applyFont="1" applyFill="1" applyProtection="1"/>
    <xf numFmtId="0" fontId="17" fillId="2" borderId="7" xfId="0" applyFont="1" applyFill="1" applyBorder="1" applyProtection="1"/>
    <xf numFmtId="0" fontId="17" fillId="2" borderId="8" xfId="0" applyFont="1" applyFill="1" applyBorder="1" applyProtection="1"/>
    <xf numFmtId="0" fontId="41" fillId="2" borderId="8" xfId="0" applyFont="1" applyFill="1" applyBorder="1" applyProtection="1"/>
    <xf numFmtId="0" fontId="41" fillId="2" borderId="9" xfId="0" applyFont="1" applyFill="1" applyBorder="1" applyProtection="1"/>
    <xf numFmtId="0" fontId="41" fillId="2" borderId="0" xfId="0" applyFont="1" applyFill="1" applyBorder="1" applyProtection="1"/>
    <xf numFmtId="167" fontId="65" fillId="2" borderId="0" xfId="0" applyNumberFormat="1" applyFont="1" applyFill="1" applyProtection="1"/>
    <xf numFmtId="164" fontId="65" fillId="2" borderId="0" xfId="0" applyNumberFormat="1" applyFont="1" applyFill="1" applyProtection="1"/>
    <xf numFmtId="165" fontId="65" fillId="2" borderId="0" xfId="0" applyNumberFormat="1" applyFont="1" applyFill="1" applyProtection="1"/>
    <xf numFmtId="0" fontId="65" fillId="2" borderId="0" xfId="0" applyFont="1" applyFill="1" applyAlignment="1" applyProtection="1">
      <alignment horizontal="center"/>
    </xf>
    <xf numFmtId="168" fontId="66" fillId="2" borderId="0" xfId="0" applyNumberFormat="1" applyFont="1" applyFill="1" applyProtection="1"/>
    <xf numFmtId="0" fontId="65" fillId="2" borderId="0" xfId="0" applyFont="1" applyFill="1" applyProtection="1"/>
    <xf numFmtId="0" fontId="17" fillId="6" borderId="0" xfId="0" applyFont="1" applyFill="1" applyProtection="1"/>
    <xf numFmtId="165" fontId="21" fillId="2" borderId="0" xfId="0" applyNumberFormat="1" applyFont="1" applyFill="1" applyBorder="1" applyAlignment="1" applyProtection="1">
      <alignment vertical="center"/>
    </xf>
    <xf numFmtId="165" fontId="56" fillId="9" borderId="0" xfId="0" applyNumberFormat="1" applyFont="1" applyFill="1" applyAlignment="1" applyProtection="1">
      <alignment horizontal="right" vertical="center"/>
    </xf>
    <xf numFmtId="0" fontId="0" fillId="2" borderId="11" xfId="0" applyFill="1" applyBorder="1" applyProtection="1"/>
    <xf numFmtId="0" fontId="42" fillId="2" borderId="0" xfId="0" applyFont="1" applyFill="1" applyBorder="1" applyProtection="1"/>
    <xf numFmtId="0" fontId="42" fillId="2" borderId="6" xfId="0" applyFont="1" applyFill="1" applyBorder="1" applyProtection="1"/>
    <xf numFmtId="0" fontId="66" fillId="2" borderId="0" xfId="0" applyFont="1" applyFill="1" applyProtection="1"/>
    <xf numFmtId="0" fontId="0" fillId="6" borderId="0" xfId="0" applyFill="1" applyProtection="1"/>
    <xf numFmtId="0" fontId="15" fillId="8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vertical="center"/>
    </xf>
    <xf numFmtId="1" fontId="59" fillId="2" borderId="0" xfId="0" applyNumberFormat="1" applyFont="1" applyFill="1" applyBorder="1" applyAlignment="1" applyProtection="1">
      <alignment horizontal="center" vertical="center"/>
    </xf>
    <xf numFmtId="9" fontId="56" fillId="9" borderId="0" xfId="2" applyFont="1" applyFill="1" applyAlignment="1" applyProtection="1">
      <alignment horizontal="right" vertical="center"/>
    </xf>
    <xf numFmtId="0" fontId="41" fillId="2" borderId="6" xfId="0" applyFont="1" applyFill="1" applyBorder="1" applyProtection="1"/>
    <xf numFmtId="0" fontId="20" fillId="2" borderId="0" xfId="0" applyFont="1" applyFill="1" applyBorder="1" applyAlignment="1" applyProtection="1">
      <alignment vertical="center"/>
    </xf>
    <xf numFmtId="0" fontId="20" fillId="2" borderId="0" xfId="0" applyFont="1" applyFill="1" applyBorder="1" applyAlignment="1" applyProtection="1">
      <alignment horizontal="center" vertical="center"/>
    </xf>
    <xf numFmtId="0" fontId="0" fillId="2" borderId="10" xfId="0" applyFill="1" applyBorder="1" applyProtection="1"/>
    <xf numFmtId="165" fontId="23" fillId="5" borderId="0" xfId="0" applyNumberFormat="1" applyFont="1" applyFill="1" applyBorder="1" applyAlignment="1" applyProtection="1">
      <alignment horizontal="right" vertical="center"/>
    </xf>
    <xf numFmtId="9" fontId="48" fillId="2" borderId="10" xfId="2" applyFont="1" applyFill="1" applyBorder="1" applyAlignment="1" applyProtection="1">
      <alignment horizontal="right" vertical="center"/>
    </xf>
    <xf numFmtId="164" fontId="47" fillId="2" borderId="35" xfId="2" applyNumberFormat="1" applyFont="1" applyFill="1" applyBorder="1" applyAlignment="1" applyProtection="1">
      <alignment horizontal="center" vertical="center"/>
    </xf>
    <xf numFmtId="164" fontId="47" fillId="2" borderId="36" xfId="0" applyNumberFormat="1" applyFont="1" applyFill="1" applyBorder="1" applyAlignment="1" applyProtection="1">
      <alignment vertical="center"/>
    </xf>
    <xf numFmtId="0" fontId="55" fillId="5" borderId="0" xfId="0" applyFont="1" applyFill="1" applyBorder="1" applyAlignment="1" applyProtection="1">
      <alignment vertical="center"/>
    </xf>
    <xf numFmtId="0" fontId="55" fillId="5" borderId="8" xfId="0" applyFont="1" applyFill="1" applyBorder="1" applyAlignment="1" applyProtection="1">
      <alignment vertical="center"/>
    </xf>
    <xf numFmtId="0" fontId="55" fillId="5" borderId="6" xfId="0" applyFont="1" applyFill="1" applyBorder="1" applyAlignment="1" applyProtection="1">
      <alignment vertical="center"/>
    </xf>
    <xf numFmtId="0" fontId="0" fillId="0" borderId="0" xfId="0" applyProtection="1"/>
    <xf numFmtId="0" fontId="55" fillId="17" borderId="0" xfId="0" applyFont="1" applyFill="1" applyBorder="1" applyAlignment="1" applyProtection="1">
      <alignment horizontal="center" vertical="center"/>
    </xf>
    <xf numFmtId="0" fontId="55" fillId="4" borderId="0" xfId="0" applyFont="1" applyFill="1" applyBorder="1" applyAlignment="1" applyProtection="1">
      <alignment horizontal="center" vertical="center"/>
    </xf>
    <xf numFmtId="0" fontId="55" fillId="27" borderId="0" xfId="0" applyFont="1" applyFill="1" applyBorder="1" applyAlignment="1" applyProtection="1">
      <alignment horizontal="center" vertical="center"/>
    </xf>
    <xf numFmtId="0" fontId="55" fillId="21" borderId="0" xfId="0" applyFont="1" applyFill="1" applyBorder="1" applyAlignment="1" applyProtection="1">
      <alignment horizontal="center" vertical="center"/>
    </xf>
    <xf numFmtId="0" fontId="55" fillId="4" borderId="6" xfId="0" applyFont="1" applyFill="1" applyBorder="1" applyAlignment="1" applyProtection="1">
      <alignment horizontal="center" vertical="center"/>
    </xf>
    <xf numFmtId="0" fontId="26" fillId="2" borderId="0" xfId="0" applyFont="1" applyFill="1" applyBorder="1" applyAlignment="1" applyProtection="1">
      <alignment horizontal="center"/>
    </xf>
    <xf numFmtId="167" fontId="27" fillId="12" borderId="0" xfId="3" applyNumberFormat="1" applyFont="1" applyFill="1" applyBorder="1" applyAlignment="1" applyProtection="1">
      <alignment horizontal="right" vertical="center" indent="1"/>
    </xf>
    <xf numFmtId="164" fontId="39" fillId="6" borderId="30" xfId="1" applyFont="1" applyFill="1" applyBorder="1" applyProtection="1"/>
    <xf numFmtId="10" fontId="39" fillId="18" borderId="31" xfId="0" applyNumberFormat="1" applyFont="1" applyFill="1" applyBorder="1" applyAlignment="1" applyProtection="1">
      <alignment horizontal="center"/>
    </xf>
    <xf numFmtId="164" fontId="39" fillId="18" borderId="32" xfId="2" applyNumberFormat="1" applyFont="1" applyFill="1" applyBorder="1" applyAlignment="1" applyProtection="1">
      <alignment horizontal="center" vertical="center"/>
    </xf>
    <xf numFmtId="9" fontId="11" fillId="16" borderId="29" xfId="2" applyNumberFormat="1" applyFont="1" applyFill="1" applyBorder="1" applyAlignment="1" applyProtection="1">
      <alignment horizontal="center" vertical="center"/>
    </xf>
    <xf numFmtId="10" fontId="30" fillId="2" borderId="0" xfId="2" applyNumberFormat="1" applyFont="1" applyFill="1" applyBorder="1" applyAlignment="1" applyProtection="1">
      <alignment horizontal="center" vertical="center"/>
    </xf>
    <xf numFmtId="164" fontId="29" fillId="22" borderId="60" xfId="0" applyNumberFormat="1" applyFont="1" applyFill="1" applyBorder="1" applyAlignment="1" applyProtection="1">
      <alignment horizontal="center" vertical="center"/>
    </xf>
    <xf numFmtId="164" fontId="39" fillId="6" borderId="26" xfId="1" applyFont="1" applyFill="1" applyBorder="1" applyProtection="1"/>
    <xf numFmtId="10" fontId="39" fillId="18" borderId="27" xfId="0" applyNumberFormat="1" applyFont="1" applyFill="1" applyBorder="1" applyAlignment="1" applyProtection="1">
      <alignment horizontal="center"/>
    </xf>
    <xf numFmtId="164" fontId="39" fillId="18" borderId="28" xfId="2" applyNumberFormat="1" applyFont="1" applyFill="1" applyBorder="1" applyAlignment="1" applyProtection="1">
      <alignment horizontal="center" vertical="center"/>
    </xf>
    <xf numFmtId="0" fontId="0" fillId="0" borderId="0" xfId="0" applyBorder="1" applyProtection="1"/>
    <xf numFmtId="165" fontId="0" fillId="2" borderId="11" xfId="0" applyNumberFormat="1" applyFill="1" applyBorder="1" applyProtection="1"/>
    <xf numFmtId="10" fontId="39" fillId="18" borderId="27" xfId="1" applyNumberFormat="1" applyFont="1" applyFill="1" applyBorder="1" applyAlignment="1" applyProtection="1">
      <alignment horizontal="center"/>
    </xf>
    <xf numFmtId="165" fontId="6" fillId="2" borderId="11" xfId="0" applyNumberFormat="1" applyFont="1" applyFill="1" applyBorder="1" applyProtection="1"/>
    <xf numFmtId="165" fontId="31" fillId="2" borderId="11" xfId="0" applyNumberFormat="1" applyFont="1" applyFill="1" applyBorder="1" applyProtection="1"/>
    <xf numFmtId="0" fontId="2" fillId="2" borderId="6" xfId="0" applyFont="1" applyFill="1" applyBorder="1" applyProtection="1"/>
    <xf numFmtId="0" fontId="0" fillId="2" borderId="6" xfId="0" applyFill="1" applyBorder="1" applyProtection="1"/>
    <xf numFmtId="169" fontId="0" fillId="2" borderId="0" xfId="0" applyNumberFormat="1" applyFill="1" applyProtection="1"/>
    <xf numFmtId="0" fontId="0" fillId="8" borderId="0" xfId="0" applyFill="1" applyProtection="1"/>
    <xf numFmtId="0" fontId="0" fillId="8" borderId="13" xfId="0" applyFill="1" applyBorder="1" applyProtection="1"/>
    <xf numFmtId="0" fontId="0" fillId="8" borderId="10" xfId="0" applyFill="1" applyBorder="1" applyProtection="1"/>
    <xf numFmtId="0" fontId="34" fillId="8" borderId="10" xfId="0" applyFont="1" applyFill="1" applyBorder="1" applyAlignment="1" applyProtection="1">
      <alignment horizontal="center" vertical="center"/>
    </xf>
    <xf numFmtId="165" fontId="35" fillId="8" borderId="10" xfId="0" applyNumberFormat="1" applyFont="1" applyFill="1" applyBorder="1" applyAlignment="1" applyProtection="1">
      <alignment horizontal="center" vertical="center"/>
    </xf>
    <xf numFmtId="0" fontId="2" fillId="8" borderId="35" xfId="0" applyFont="1" applyFill="1" applyBorder="1" applyAlignment="1" applyProtection="1">
      <alignment horizontal="center" vertical="center"/>
    </xf>
    <xf numFmtId="9" fontId="2" fillId="27" borderId="35" xfId="2" applyFont="1" applyFill="1" applyBorder="1" applyAlignment="1" applyProtection="1">
      <alignment horizontal="center" vertical="center"/>
    </xf>
    <xf numFmtId="9" fontId="2" fillId="21" borderId="35" xfId="2" applyFont="1" applyFill="1" applyBorder="1" applyAlignment="1" applyProtection="1">
      <alignment horizontal="center" vertical="center"/>
    </xf>
    <xf numFmtId="165" fontId="35" fillId="8" borderId="12" xfId="0" applyNumberFormat="1" applyFont="1" applyFill="1" applyBorder="1" applyAlignment="1" applyProtection="1">
      <alignment horizontal="center" vertical="center"/>
    </xf>
    <xf numFmtId="167" fontId="41" fillId="2" borderId="0" xfId="0" applyNumberFormat="1" applyFont="1" applyFill="1" applyProtection="1"/>
    <xf numFmtId="164" fontId="41" fillId="2" borderId="0" xfId="0" applyNumberFormat="1" applyFont="1" applyFill="1" applyProtection="1"/>
    <xf numFmtId="165" fontId="41" fillId="2" borderId="0" xfId="0" applyNumberFormat="1" applyFont="1" applyFill="1" applyProtection="1"/>
    <xf numFmtId="0" fontId="0" fillId="26" borderId="0" xfId="0" applyFill="1" applyBorder="1" applyProtection="1"/>
    <xf numFmtId="0" fontId="51" fillId="11" borderId="8" xfId="0" applyFont="1" applyFill="1" applyBorder="1" applyAlignment="1" applyProtection="1">
      <alignment vertical="center"/>
    </xf>
    <xf numFmtId="164" fontId="0" fillId="2" borderId="0" xfId="0" applyNumberFormat="1" applyFill="1" applyProtection="1"/>
    <xf numFmtId="16" fontId="0" fillId="2" borderId="0" xfId="0" applyNumberFormat="1" applyFill="1" applyProtection="1"/>
    <xf numFmtId="0" fontId="34" fillId="2" borderId="0" xfId="0" applyFont="1" applyFill="1" applyAlignment="1" applyProtection="1">
      <alignment horizontal="center" vertical="center"/>
    </xf>
    <xf numFmtId="0" fontId="9" fillId="2" borderId="0" xfId="0" applyFont="1" applyFill="1" applyProtection="1"/>
    <xf numFmtId="0" fontId="0" fillId="2" borderId="13" xfId="0" applyFill="1" applyBorder="1" applyProtection="1"/>
    <xf numFmtId="0" fontId="0" fillId="2" borderId="12" xfId="0" applyFill="1" applyBorder="1" applyProtection="1"/>
    <xf numFmtId="0" fontId="37" fillId="2" borderId="0" xfId="0" applyFont="1" applyFill="1" applyProtection="1"/>
    <xf numFmtId="0" fontId="38" fillId="2" borderId="0" xfId="0" applyFont="1" applyFill="1" applyProtection="1"/>
    <xf numFmtId="165" fontId="38" fillId="2" borderId="0" xfId="0" applyNumberFormat="1" applyFont="1" applyFill="1" applyProtection="1"/>
    <xf numFmtId="0" fontId="28" fillId="13" borderId="17" xfId="1" applyNumberFormat="1" applyFont="1" applyFill="1" applyBorder="1" applyAlignment="1" applyProtection="1">
      <alignment horizontal="center"/>
      <protection locked="0"/>
    </xf>
    <xf numFmtId="164" fontId="28" fillId="19" borderId="17" xfId="1" applyFont="1" applyFill="1" applyBorder="1" applyAlignment="1" applyProtection="1">
      <alignment horizontal="center"/>
      <protection locked="0"/>
    </xf>
    <xf numFmtId="164" fontId="28" fillId="19" borderId="17" xfId="1" applyFont="1" applyFill="1" applyBorder="1" applyAlignment="1" applyProtection="1">
      <alignment horizontal="center" vertical="center"/>
      <protection locked="0"/>
    </xf>
    <xf numFmtId="164" fontId="29" fillId="19" borderId="53" xfId="1" applyFont="1" applyFill="1" applyBorder="1" applyProtection="1">
      <protection locked="0"/>
    </xf>
    <xf numFmtId="164" fontId="11" fillId="15" borderId="57" xfId="1" applyFont="1" applyFill="1" applyBorder="1" applyProtection="1">
      <protection locked="0"/>
    </xf>
    <xf numFmtId="0" fontId="28" fillId="13" borderId="16" xfId="1" applyNumberFormat="1" applyFont="1" applyFill="1" applyBorder="1" applyAlignment="1" applyProtection="1">
      <alignment horizontal="center"/>
      <protection locked="0"/>
    </xf>
    <xf numFmtId="164" fontId="28" fillId="19" borderId="16" xfId="1" applyFont="1" applyFill="1" applyBorder="1" applyAlignment="1" applyProtection="1">
      <alignment horizontal="center"/>
      <protection locked="0"/>
    </xf>
    <xf numFmtId="164" fontId="28" fillId="19" borderId="16" xfId="1" applyFont="1" applyFill="1" applyBorder="1" applyAlignment="1" applyProtection="1">
      <alignment horizontal="center" vertical="center"/>
      <protection locked="0"/>
    </xf>
    <xf numFmtId="164" fontId="29" fillId="19" borderId="54" xfId="1" applyFont="1" applyFill="1" applyBorder="1" applyProtection="1">
      <protection locked="0"/>
    </xf>
    <xf numFmtId="164" fontId="29" fillId="22" borderId="60" xfId="0" applyNumberFormat="1" applyFont="1" applyFill="1" applyBorder="1" applyAlignment="1" applyProtection="1">
      <alignment horizontal="center" vertical="center"/>
      <protection locked="0"/>
    </xf>
    <xf numFmtId="164" fontId="11" fillId="15" borderId="58" xfId="1" applyFont="1" applyFill="1" applyBorder="1" applyProtection="1">
      <protection locked="0"/>
    </xf>
    <xf numFmtId="0" fontId="28" fillId="13" borderId="19" xfId="1" applyNumberFormat="1" applyFont="1" applyFill="1" applyBorder="1" applyAlignment="1" applyProtection="1">
      <alignment horizontal="center"/>
      <protection locked="0"/>
    </xf>
    <xf numFmtId="164" fontId="28" fillId="19" borderId="19" xfId="1" applyFont="1" applyFill="1" applyBorder="1" applyAlignment="1" applyProtection="1">
      <alignment horizontal="center"/>
      <protection locked="0"/>
    </xf>
    <xf numFmtId="164" fontId="28" fillId="19" borderId="19" xfId="1" applyFont="1" applyFill="1" applyBorder="1" applyAlignment="1" applyProtection="1">
      <alignment horizontal="center" vertical="center"/>
      <protection locked="0"/>
    </xf>
    <xf numFmtId="164" fontId="29" fillId="19" borderId="55" xfId="1" applyFont="1" applyFill="1" applyBorder="1" applyProtection="1">
      <protection locked="0"/>
    </xf>
    <xf numFmtId="0" fontId="28" fillId="13" borderId="18" xfId="1" applyNumberFormat="1" applyFont="1" applyFill="1" applyBorder="1" applyAlignment="1" applyProtection="1">
      <alignment horizontal="center"/>
      <protection locked="0"/>
    </xf>
    <xf numFmtId="164" fontId="28" fillId="19" borderId="18" xfId="1" applyFont="1" applyFill="1" applyBorder="1" applyAlignment="1" applyProtection="1">
      <alignment horizontal="center"/>
      <protection locked="0"/>
    </xf>
    <xf numFmtId="164" fontId="28" fillId="19" borderId="18" xfId="1" applyFont="1" applyFill="1" applyBorder="1" applyAlignment="1" applyProtection="1">
      <alignment horizontal="center" vertical="center"/>
      <protection locked="0"/>
    </xf>
    <xf numFmtId="164" fontId="29" fillId="19" borderId="56" xfId="1" applyFont="1" applyFill="1" applyBorder="1" applyProtection="1">
      <protection locked="0"/>
    </xf>
    <xf numFmtId="164" fontId="29" fillId="22" borderId="20" xfId="0" applyNumberFormat="1" applyFont="1" applyFill="1" applyBorder="1" applyAlignment="1" applyProtection="1">
      <alignment horizontal="center" vertical="center"/>
      <protection locked="0"/>
    </xf>
    <xf numFmtId="164" fontId="11" fillId="15" borderId="59" xfId="1" applyFont="1" applyFill="1" applyBorder="1" applyProtection="1">
      <protection locked="0"/>
    </xf>
    <xf numFmtId="0" fontId="11" fillId="16" borderId="37" xfId="1" applyNumberFormat="1" applyFont="1" applyFill="1" applyBorder="1" applyAlignment="1" applyProtection="1">
      <alignment horizontal="center"/>
      <protection locked="0"/>
    </xf>
    <xf numFmtId="0" fontId="11" fillId="16" borderId="43" xfId="0" applyNumberFormat="1" applyFont="1" applyFill="1" applyBorder="1" applyAlignment="1" applyProtection="1">
      <alignment horizontal="center" vertical="center"/>
      <protection locked="0"/>
    </xf>
    <xf numFmtId="0" fontId="11" fillId="16" borderId="40" xfId="0" applyNumberFormat="1" applyFont="1" applyFill="1" applyBorder="1" applyAlignment="1" applyProtection="1">
      <alignment horizontal="center" vertical="center"/>
      <protection locked="0"/>
    </xf>
    <xf numFmtId="0" fontId="11" fillId="16" borderId="38" xfId="1" applyNumberFormat="1" applyFont="1" applyFill="1" applyBorder="1" applyAlignment="1" applyProtection="1">
      <alignment horizontal="center"/>
      <protection locked="0"/>
    </xf>
    <xf numFmtId="0" fontId="11" fillId="16" borderId="44" xfId="0" applyNumberFormat="1" applyFont="1" applyFill="1" applyBorder="1" applyAlignment="1" applyProtection="1">
      <alignment horizontal="center" vertical="center"/>
      <protection locked="0"/>
    </xf>
    <xf numFmtId="0" fontId="11" fillId="16" borderId="41" xfId="0" applyNumberFormat="1" applyFont="1" applyFill="1" applyBorder="1" applyAlignment="1" applyProtection="1">
      <alignment horizontal="center" vertical="center"/>
      <protection locked="0"/>
    </xf>
    <xf numFmtId="0" fontId="11" fillId="16" borderId="41" xfId="1" applyNumberFormat="1" applyFont="1" applyFill="1" applyBorder="1" applyAlignment="1" applyProtection="1">
      <alignment horizontal="center" vertical="center"/>
      <protection locked="0"/>
    </xf>
    <xf numFmtId="0" fontId="11" fillId="16" borderId="39" xfId="1" applyNumberFormat="1" applyFont="1" applyFill="1" applyBorder="1" applyAlignment="1" applyProtection="1">
      <alignment horizontal="center"/>
      <protection locked="0"/>
    </xf>
    <xf numFmtId="0" fontId="11" fillId="16" borderId="45" xfId="0" applyNumberFormat="1" applyFont="1" applyFill="1" applyBorder="1" applyAlignment="1" applyProtection="1">
      <alignment horizontal="center" vertical="center"/>
      <protection locked="0"/>
    </xf>
    <xf numFmtId="0" fontId="11" fillId="16" borderId="42" xfId="0" applyNumberFormat="1" applyFont="1" applyFill="1" applyBorder="1" applyAlignment="1" applyProtection="1">
      <alignment horizontal="center" vertical="center"/>
      <protection locked="0"/>
    </xf>
    <xf numFmtId="164" fontId="47" fillId="8" borderId="33" xfId="0" applyNumberFormat="1" applyFont="1" applyFill="1" applyBorder="1" applyAlignment="1" applyProtection="1">
      <alignment horizontal="center" vertical="center"/>
      <protection locked="0"/>
    </xf>
    <xf numFmtId="164" fontId="47" fillId="8" borderId="34" xfId="2" applyNumberFormat="1" applyFont="1" applyFill="1" applyBorder="1" applyAlignment="1" applyProtection="1">
      <alignment horizontal="center" vertical="center"/>
      <protection locked="0"/>
    </xf>
    <xf numFmtId="1" fontId="59" fillId="10" borderId="5" xfId="0" applyNumberFormat="1" applyFont="1" applyFill="1" applyBorder="1" applyAlignment="1" applyProtection="1">
      <alignment horizontal="center" vertical="center"/>
      <protection locked="0"/>
    </xf>
    <xf numFmtId="0" fontId="53" fillId="2" borderId="0" xfId="0" applyFont="1" applyFill="1" applyBorder="1" applyAlignment="1" applyProtection="1">
      <alignment horizontal="center" vertical="center"/>
    </xf>
    <xf numFmtId="0" fontId="54" fillId="2" borderId="0" xfId="0" applyFont="1" applyFill="1" applyBorder="1" applyAlignment="1" applyProtection="1">
      <alignment horizontal="center" vertical="center"/>
    </xf>
    <xf numFmtId="0" fontId="39" fillId="2" borderId="0" xfId="0" applyFont="1" applyFill="1" applyBorder="1" applyAlignment="1" applyProtection="1">
      <alignment horizontal="center" vertical="top"/>
    </xf>
    <xf numFmtId="0" fontId="41" fillId="2" borderId="11" xfId="0" applyFont="1" applyFill="1" applyBorder="1" applyProtection="1"/>
    <xf numFmtId="164" fontId="65" fillId="2" borderId="0" xfId="2" applyNumberFormat="1" applyFont="1" applyFill="1" applyBorder="1" applyAlignment="1" applyProtection="1">
      <alignment horizontal="center" vertical="center"/>
    </xf>
    <xf numFmtId="0" fontId="17" fillId="2" borderId="11" xfId="0" applyFont="1" applyFill="1" applyBorder="1" applyProtection="1"/>
    <xf numFmtId="165" fontId="50" fillId="2" borderId="0" xfId="0" applyNumberFormat="1" applyFont="1" applyFill="1" applyBorder="1" applyAlignment="1" applyProtection="1">
      <alignment horizontal="center" vertical="center"/>
    </xf>
    <xf numFmtId="165" fontId="22" fillId="2" borderId="0" xfId="0" applyNumberFormat="1" applyFont="1" applyFill="1" applyBorder="1" applyAlignment="1" applyProtection="1">
      <alignment horizontal="center" vertical="center"/>
    </xf>
    <xf numFmtId="165" fontId="56" fillId="2" borderId="0" xfId="0" applyNumberFormat="1" applyFont="1" applyFill="1" applyBorder="1" applyAlignment="1" applyProtection="1">
      <alignment horizontal="right" vertical="center"/>
    </xf>
    <xf numFmtId="164" fontId="47" fillId="2" borderId="0" xfId="0" applyNumberFormat="1" applyFont="1" applyFill="1" applyBorder="1" applyAlignment="1" applyProtection="1">
      <alignment horizontal="center" vertical="center"/>
    </xf>
    <xf numFmtId="164" fontId="47" fillId="2" borderId="0" xfId="0" applyNumberFormat="1" applyFont="1" applyFill="1" applyBorder="1" applyAlignment="1" applyProtection="1">
      <alignment horizontal="left" vertical="center"/>
    </xf>
    <xf numFmtId="0" fontId="42" fillId="2" borderId="11" xfId="0" applyFont="1" applyFill="1" applyBorder="1" applyProtection="1"/>
    <xf numFmtId="0" fontId="55" fillId="5" borderId="9" xfId="0" applyFont="1" applyFill="1" applyBorder="1" applyAlignment="1" applyProtection="1">
      <alignment vertical="center"/>
    </xf>
    <xf numFmtId="164" fontId="28" fillId="14" borderId="65" xfId="1" applyNumberFormat="1" applyFont="1" applyFill="1" applyBorder="1" applyAlignment="1" applyProtection="1">
      <alignment horizontal="center"/>
    </xf>
    <xf numFmtId="164" fontId="11" fillId="15" borderId="60" xfId="1" applyFont="1" applyFill="1" applyBorder="1" applyProtection="1"/>
    <xf numFmtId="164" fontId="39" fillId="6" borderId="71" xfId="1" applyFont="1" applyFill="1" applyBorder="1" applyProtection="1"/>
    <xf numFmtId="164" fontId="39" fillId="18" borderId="72" xfId="2" applyNumberFormat="1" applyFont="1" applyFill="1" applyBorder="1" applyAlignment="1" applyProtection="1">
      <alignment horizontal="center" vertical="center"/>
    </xf>
    <xf numFmtId="0" fontId="11" fillId="16" borderId="64" xfId="1" applyNumberFormat="1" applyFont="1" applyFill="1" applyBorder="1" applyAlignment="1" applyProtection="1">
      <alignment horizontal="center"/>
    </xf>
    <xf numFmtId="0" fontId="11" fillId="16" borderId="69" xfId="0" applyNumberFormat="1" applyFont="1" applyFill="1" applyBorder="1" applyAlignment="1" applyProtection="1">
      <alignment horizontal="center" vertical="center"/>
    </xf>
    <xf numFmtId="9" fontId="11" fillId="16" borderId="66" xfId="2" applyNumberFormat="1" applyFont="1" applyFill="1" applyBorder="1" applyAlignment="1" applyProtection="1">
      <alignment horizontal="center" vertical="center"/>
    </xf>
    <xf numFmtId="164" fontId="39" fillId="6" borderId="73" xfId="1" applyFont="1" applyFill="1" applyBorder="1" applyProtection="1"/>
    <xf numFmtId="164" fontId="39" fillId="18" borderId="74" xfId="2" applyNumberFormat="1" applyFont="1" applyFill="1" applyBorder="1" applyAlignment="1" applyProtection="1">
      <alignment horizontal="center" vertical="center"/>
    </xf>
    <xf numFmtId="165" fontId="65" fillId="2" borderId="0" xfId="0" applyNumberFormat="1" applyFont="1" applyFill="1" applyBorder="1" applyProtection="1"/>
    <xf numFmtId="0" fontId="4" fillId="8" borderId="0" xfId="0" applyFont="1" applyFill="1" applyBorder="1" applyAlignment="1" applyProtection="1">
      <alignment vertical="center"/>
    </xf>
    <xf numFmtId="0" fontId="2" fillId="8" borderId="10" xfId="0" applyFont="1" applyFill="1" applyBorder="1" applyAlignment="1" applyProtection="1">
      <alignment horizontal="center" vertical="center"/>
    </xf>
    <xf numFmtId="9" fontId="2" fillId="27" borderId="10" xfId="2" applyFont="1" applyFill="1" applyBorder="1" applyAlignment="1" applyProtection="1">
      <alignment horizontal="center" vertical="center"/>
    </xf>
    <xf numFmtId="9" fontId="2" fillId="21" borderId="10" xfId="2" applyFont="1" applyFill="1" applyBorder="1" applyAlignment="1" applyProtection="1">
      <alignment horizontal="center" vertical="center"/>
    </xf>
    <xf numFmtId="165" fontId="41" fillId="2" borderId="0" xfId="0" applyNumberFormat="1" applyFont="1" applyFill="1" applyBorder="1" applyProtection="1"/>
    <xf numFmtId="0" fontId="51" fillId="4" borderId="7" xfId="0" applyFont="1" applyFill="1" applyBorder="1" applyAlignment="1" applyProtection="1">
      <alignment horizontal="center" vertical="center"/>
    </xf>
    <xf numFmtId="0" fontId="51" fillId="27" borderId="8" xfId="0" applyFont="1" applyFill="1" applyBorder="1" applyAlignment="1" applyProtection="1">
      <alignment horizontal="center" vertical="center"/>
    </xf>
    <xf numFmtId="0" fontId="51" fillId="20" borderId="8" xfId="0" applyFont="1" applyFill="1" applyBorder="1" applyAlignment="1" applyProtection="1">
      <alignment horizontal="center" vertical="center"/>
    </xf>
    <xf numFmtId="0" fontId="0" fillId="2" borderId="8" xfId="0" applyFill="1" applyBorder="1" applyProtection="1"/>
    <xf numFmtId="0" fontId="12" fillId="2" borderId="7" xfId="0" applyFont="1" applyFill="1" applyBorder="1" applyProtection="1"/>
    <xf numFmtId="0" fontId="12" fillId="2" borderId="8" xfId="0" applyFont="1" applyFill="1" applyBorder="1" applyProtection="1"/>
    <xf numFmtId="0" fontId="0" fillId="2" borderId="9" xfId="0" applyFill="1" applyBorder="1" applyProtection="1"/>
    <xf numFmtId="0" fontId="12" fillId="2" borderId="11" xfId="0" applyFont="1" applyFill="1" applyBorder="1" applyProtection="1"/>
    <xf numFmtId="0" fontId="14" fillId="2" borderId="11" xfId="0" applyFont="1" applyFill="1" applyBorder="1" applyProtection="1"/>
    <xf numFmtId="0" fontId="38" fillId="2" borderId="11" xfId="0" applyFont="1" applyFill="1" applyBorder="1" applyProtection="1"/>
    <xf numFmtId="0" fontId="38" fillId="2" borderId="0" xfId="0" applyFont="1" applyFill="1" applyBorder="1" applyProtection="1"/>
    <xf numFmtId="165" fontId="38" fillId="2" borderId="11" xfId="0" applyNumberFormat="1" applyFont="1" applyFill="1" applyBorder="1" applyProtection="1"/>
    <xf numFmtId="0" fontId="63" fillId="2" borderId="0" xfId="0" applyFont="1" applyFill="1" applyBorder="1" applyProtection="1"/>
    <xf numFmtId="0" fontId="63" fillId="2" borderId="10" xfId="0" applyFont="1" applyFill="1" applyBorder="1" applyProtection="1"/>
    <xf numFmtId="0" fontId="63" fillId="2" borderId="0" xfId="0" applyFont="1" applyFill="1" applyProtection="1"/>
    <xf numFmtId="171" fontId="78" fillId="31" borderId="0" xfId="3" applyNumberFormat="1" applyFont="1" applyFill="1" applyBorder="1" applyAlignment="1" applyProtection="1">
      <alignment horizontal="center" vertical="center"/>
    </xf>
    <xf numFmtId="169" fontId="66" fillId="2" borderId="0" xfId="0" applyNumberFormat="1" applyFont="1" applyFill="1" applyProtection="1"/>
    <xf numFmtId="171" fontId="79" fillId="2" borderId="0" xfId="0" applyNumberFormat="1" applyFont="1" applyFill="1" applyAlignment="1" applyProtection="1">
      <alignment horizontal="center"/>
    </xf>
    <xf numFmtId="171" fontId="66" fillId="2" borderId="0" xfId="0" applyNumberFormat="1" applyFont="1" applyFill="1" applyProtection="1"/>
    <xf numFmtId="171" fontId="63" fillId="2" borderId="0" xfId="0" applyNumberFormat="1" applyFont="1" applyFill="1" applyProtection="1"/>
    <xf numFmtId="164" fontId="11" fillId="37" borderId="77" xfId="2" applyNumberFormat="1" applyFont="1" applyFill="1" applyBorder="1" applyAlignment="1" applyProtection="1">
      <alignment horizontal="center" vertical="center"/>
      <protection locked="0"/>
    </xf>
    <xf numFmtId="164" fontId="11" fillId="37" borderId="78" xfId="2" applyNumberFormat="1" applyFont="1" applyFill="1" applyBorder="1" applyAlignment="1" applyProtection="1">
      <alignment horizontal="center" vertical="center"/>
      <protection locked="0"/>
    </xf>
    <xf numFmtId="164" fontId="11" fillId="37" borderId="79" xfId="2" applyNumberFormat="1" applyFont="1" applyFill="1" applyBorder="1" applyAlignment="1" applyProtection="1">
      <alignment horizontal="center" vertical="center"/>
      <protection locked="0"/>
    </xf>
    <xf numFmtId="164" fontId="86" fillId="34" borderId="52" xfId="0" applyNumberFormat="1" applyFont="1" applyFill="1" applyBorder="1" applyAlignment="1" applyProtection="1">
      <alignment vertical="center"/>
      <protection locked="0"/>
    </xf>
    <xf numFmtId="164" fontId="86" fillId="34" borderId="1" xfId="0" applyNumberFormat="1" applyFont="1" applyFill="1" applyBorder="1" applyAlignment="1" applyProtection="1">
      <alignment vertical="center"/>
      <protection locked="0"/>
    </xf>
    <xf numFmtId="164" fontId="90" fillId="40" borderId="87" xfId="0" applyNumberFormat="1" applyFont="1" applyFill="1" applyBorder="1" applyAlignment="1" applyProtection="1">
      <alignment horizontal="left" vertical="center"/>
      <protection locked="0"/>
    </xf>
    <xf numFmtId="164" fontId="90" fillId="40" borderId="24" xfId="0" applyNumberFormat="1" applyFont="1" applyFill="1" applyBorder="1" applyAlignment="1" applyProtection="1">
      <alignment horizontal="left" vertical="center"/>
      <protection locked="0"/>
    </xf>
    <xf numFmtId="164" fontId="90" fillId="40" borderId="88" xfId="0" applyNumberFormat="1" applyFont="1" applyFill="1" applyBorder="1" applyAlignment="1" applyProtection="1">
      <alignment horizontal="left" vertical="center"/>
      <protection locked="0"/>
    </xf>
    <xf numFmtId="164" fontId="90" fillId="40" borderId="89" xfId="0" applyNumberFormat="1" applyFont="1" applyFill="1" applyBorder="1" applyAlignment="1" applyProtection="1">
      <alignment horizontal="left" vertical="center"/>
      <protection locked="0"/>
    </xf>
    <xf numFmtId="0" fontId="43" fillId="2" borderId="0" xfId="0" applyFont="1" applyFill="1" applyProtection="1"/>
    <xf numFmtId="165" fontId="15" fillId="28" borderId="0" xfId="0" applyNumberFormat="1" applyFont="1" applyFill="1" applyBorder="1" applyAlignment="1" applyProtection="1">
      <alignment horizontal="center" vertical="center"/>
    </xf>
    <xf numFmtId="172" fontId="66" fillId="2" borderId="0" xfId="2" applyNumberFormat="1" applyFont="1" applyFill="1" applyProtection="1"/>
    <xf numFmtId="0" fontId="66" fillId="2" borderId="0" xfId="0" applyFont="1" applyFill="1" applyAlignment="1">
      <alignment horizontal="right"/>
    </xf>
    <xf numFmtId="173" fontId="66" fillId="2" borderId="0" xfId="0" applyNumberFormat="1" applyFont="1" applyFill="1" applyAlignment="1">
      <alignment horizontal="right"/>
    </xf>
    <xf numFmtId="164" fontId="29" fillId="22" borderId="90" xfId="0" applyNumberFormat="1" applyFont="1" applyFill="1" applyBorder="1" applyAlignment="1" applyProtection="1">
      <alignment horizontal="center" vertical="center"/>
      <protection locked="0"/>
    </xf>
    <xf numFmtId="0" fontId="70" fillId="28" borderId="0" xfId="4" applyFont="1" applyFill="1" applyBorder="1" applyAlignment="1" applyProtection="1">
      <alignment horizontal="right" indent="1"/>
    </xf>
    <xf numFmtId="165" fontId="63" fillId="28" borderId="0" xfId="0" applyNumberFormat="1" applyFont="1" applyFill="1" applyBorder="1" applyAlignment="1" applyProtection="1">
      <alignment horizontal="center" vertical="center"/>
    </xf>
    <xf numFmtId="164" fontId="62" fillId="28" borderId="0" xfId="0" applyNumberFormat="1" applyFont="1" applyFill="1" applyBorder="1" applyAlignment="1" applyProtection="1">
      <alignment horizontal="center" vertical="center"/>
      <protection locked="0"/>
    </xf>
    <xf numFmtId="9" fontId="64" fillId="28" borderId="0" xfId="2" applyFont="1" applyFill="1" applyBorder="1" applyAlignment="1" applyProtection="1">
      <alignment horizontal="center"/>
      <protection locked="0"/>
    </xf>
    <xf numFmtId="0" fontId="70" fillId="28" borderId="91" xfId="4" applyFont="1" applyFill="1" applyBorder="1" applyAlignment="1" applyProtection="1">
      <alignment horizontal="left" vertical="center" indent="1"/>
    </xf>
    <xf numFmtId="165" fontId="70" fillId="28" borderId="0" xfId="0" applyNumberFormat="1" applyFont="1" applyFill="1" applyBorder="1" applyAlignment="1" applyProtection="1">
      <alignment horizontal="center" vertical="center"/>
    </xf>
    <xf numFmtId="0" fontId="63" fillId="41" borderId="0" xfId="4" applyFont="1" applyFill="1" applyBorder="1" applyAlignment="1" applyProtection="1">
      <alignment horizontal="center" vertical="center"/>
    </xf>
    <xf numFmtId="0" fontId="60" fillId="2" borderId="0" xfId="0" applyFont="1" applyFill="1" applyBorder="1" applyAlignment="1" applyProtection="1">
      <alignment vertical="center"/>
      <protection hidden="1"/>
    </xf>
    <xf numFmtId="0" fontId="0" fillId="2" borderId="0" xfId="0" applyFill="1" applyBorder="1" applyProtection="1">
      <protection hidden="1"/>
    </xf>
    <xf numFmtId="0" fontId="49" fillId="2" borderId="0" xfId="0" applyFont="1" applyFill="1" applyBorder="1" applyProtection="1">
      <protection hidden="1"/>
    </xf>
    <xf numFmtId="0" fontId="17" fillId="2" borderId="0" xfId="0" applyFont="1" applyFill="1" applyBorder="1" applyProtection="1">
      <protection hidden="1"/>
    </xf>
    <xf numFmtId="0" fontId="53" fillId="2" borderId="0" xfId="0" applyFont="1" applyFill="1" applyBorder="1" applyAlignment="1" applyProtection="1">
      <alignment horizontal="center" vertical="center"/>
      <protection hidden="1"/>
    </xf>
    <xf numFmtId="0" fontId="54" fillId="2" borderId="0" xfId="0" applyFont="1" applyFill="1" applyBorder="1" applyAlignment="1" applyProtection="1">
      <alignment horizontal="center" vertical="center"/>
      <protection hidden="1"/>
    </xf>
    <xf numFmtId="0" fontId="19" fillId="2" borderId="0" xfId="0" applyFont="1" applyFill="1" applyBorder="1" applyAlignment="1" applyProtection="1">
      <alignment horizontal="center" vertical="center"/>
      <protection hidden="1"/>
    </xf>
    <xf numFmtId="165" fontId="22" fillId="2" borderId="0" xfId="0" applyNumberFormat="1" applyFont="1" applyFill="1" applyAlignment="1" applyProtection="1">
      <alignment horizontal="center" vertical="center"/>
      <protection hidden="1"/>
    </xf>
    <xf numFmtId="0" fontId="39" fillId="2" borderId="0" xfId="0" applyFont="1" applyFill="1" applyBorder="1" applyAlignment="1" applyProtection="1">
      <alignment horizontal="center" vertical="top"/>
      <protection hidden="1"/>
    </xf>
    <xf numFmtId="0" fontId="17" fillId="2" borderId="0" xfId="0" applyFont="1" applyFill="1" applyProtection="1">
      <protection hidden="1"/>
    </xf>
    <xf numFmtId="0" fontId="41" fillId="2" borderId="0" xfId="0" applyFont="1" applyFill="1" applyBorder="1" applyProtection="1">
      <protection hidden="1"/>
    </xf>
    <xf numFmtId="167" fontId="65" fillId="2" borderId="0" xfId="0" applyNumberFormat="1" applyFont="1" applyFill="1" applyBorder="1" applyProtection="1">
      <protection hidden="1"/>
    </xf>
    <xf numFmtId="164" fontId="65" fillId="2" borderId="0" xfId="0" applyNumberFormat="1" applyFont="1" applyFill="1" applyProtection="1">
      <protection hidden="1"/>
    </xf>
    <xf numFmtId="164" fontId="65" fillId="2" borderId="0" xfId="2" applyNumberFormat="1" applyFont="1" applyFill="1" applyBorder="1" applyAlignment="1" applyProtection="1">
      <alignment horizontal="center" vertical="center"/>
      <protection hidden="1"/>
    </xf>
    <xf numFmtId="165" fontId="65" fillId="2" borderId="0" xfId="0" applyNumberFormat="1" applyFont="1" applyFill="1" applyProtection="1">
      <protection hidden="1"/>
    </xf>
    <xf numFmtId="168" fontId="66" fillId="2" borderId="0" xfId="0" applyNumberFormat="1" applyFont="1" applyFill="1" applyProtection="1">
      <protection hidden="1"/>
    </xf>
    <xf numFmtId="0" fontId="65" fillId="2" borderId="0" xfId="0" applyFont="1" applyFill="1" applyProtection="1">
      <protection hidden="1"/>
    </xf>
    <xf numFmtId="0" fontId="17" fillId="6" borderId="0" xfId="0" applyFont="1" applyFill="1" applyProtection="1">
      <protection hidden="1"/>
    </xf>
    <xf numFmtId="164" fontId="39" fillId="2" borderId="0" xfId="0" applyNumberFormat="1" applyFont="1" applyFill="1" applyBorder="1" applyAlignment="1" applyProtection="1">
      <alignment vertical="center"/>
      <protection hidden="1"/>
    </xf>
    <xf numFmtId="0" fontId="53" fillId="2" borderId="0" xfId="0" applyFont="1" applyFill="1" applyBorder="1" applyAlignment="1" applyProtection="1">
      <alignment vertical="center"/>
      <protection hidden="1"/>
    </xf>
    <xf numFmtId="0" fontId="63" fillId="41" borderId="0" xfId="4" applyFont="1" applyFill="1" applyBorder="1" applyAlignment="1" applyProtection="1">
      <alignment horizontal="center" vertical="center"/>
      <protection hidden="1"/>
    </xf>
    <xf numFmtId="165" fontId="56" fillId="2" borderId="0" xfId="0" applyNumberFormat="1" applyFont="1" applyFill="1" applyBorder="1" applyAlignment="1" applyProtection="1">
      <alignment horizontal="right" vertical="center"/>
      <protection hidden="1"/>
    </xf>
    <xf numFmtId="164" fontId="47" fillId="2" borderId="0" xfId="0" applyNumberFormat="1" applyFont="1" applyFill="1" applyBorder="1" applyAlignment="1" applyProtection="1">
      <alignment horizontal="center" vertical="center"/>
      <protection hidden="1"/>
    </xf>
    <xf numFmtId="164" fontId="47" fillId="2" borderId="0" xfId="0" applyNumberFormat="1" applyFont="1" applyFill="1" applyBorder="1" applyAlignment="1" applyProtection="1">
      <alignment horizontal="left" vertical="center"/>
      <protection hidden="1"/>
    </xf>
    <xf numFmtId="0" fontId="0" fillId="2" borderId="0" xfId="0" applyFill="1" applyProtection="1">
      <protection hidden="1"/>
    </xf>
    <xf numFmtId="0" fontId="42" fillId="2" borderId="0" xfId="0" applyFont="1" applyFill="1" applyBorder="1" applyProtection="1">
      <protection hidden="1"/>
    </xf>
    <xf numFmtId="0" fontId="66" fillId="2" borderId="0" xfId="0" applyFont="1" applyFill="1" applyProtection="1">
      <protection hidden="1"/>
    </xf>
    <xf numFmtId="0" fontId="0" fillId="6" borderId="0" xfId="0" applyFill="1" applyProtection="1">
      <protection hidden="1"/>
    </xf>
    <xf numFmtId="49" fontId="55" fillId="6" borderId="0" xfId="0" applyNumberFormat="1" applyFont="1" applyFill="1" applyBorder="1" applyAlignment="1" applyProtection="1">
      <alignment horizontal="center" wrapText="1"/>
      <protection hidden="1"/>
    </xf>
    <xf numFmtId="49" fontId="55" fillId="6" borderId="8" xfId="0" applyNumberFormat="1" applyFont="1" applyFill="1" applyBorder="1" applyAlignment="1" applyProtection="1">
      <alignment horizontal="center" wrapText="1"/>
      <protection hidden="1"/>
    </xf>
    <xf numFmtId="0" fontId="55" fillId="36" borderId="8" xfId="0" applyFont="1" applyFill="1" applyBorder="1" applyAlignment="1" applyProtection="1">
      <alignment horizontal="center"/>
      <protection hidden="1"/>
    </xf>
    <xf numFmtId="0" fontId="55" fillId="5" borderId="8" xfId="0" applyFont="1" applyFill="1" applyBorder="1" applyAlignment="1" applyProtection="1">
      <protection hidden="1"/>
    </xf>
    <xf numFmtId="0" fontId="55" fillId="5" borderId="9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55" fillId="16" borderId="0" xfId="0" applyFont="1" applyFill="1" applyBorder="1" applyAlignment="1" applyProtection="1">
      <alignment vertical="center"/>
      <protection hidden="1"/>
    </xf>
    <xf numFmtId="0" fontId="55" fillId="16" borderId="6" xfId="0" applyFont="1" applyFill="1" applyBorder="1" applyAlignment="1" applyProtection="1">
      <alignment vertical="center"/>
      <protection hidden="1"/>
    </xf>
    <xf numFmtId="167" fontId="27" fillId="12" borderId="0" xfId="3" applyNumberFormat="1" applyFont="1" applyFill="1" applyBorder="1" applyAlignment="1" applyProtection="1">
      <alignment horizontal="right" vertical="center" indent="1"/>
      <protection hidden="1"/>
    </xf>
    <xf numFmtId="164" fontId="11" fillId="15" borderId="83" xfId="1" applyFont="1" applyFill="1" applyBorder="1" applyProtection="1">
      <protection hidden="1"/>
    </xf>
    <xf numFmtId="164" fontId="28" fillId="22" borderId="65" xfId="1" applyNumberFormat="1" applyFont="1" applyFill="1" applyBorder="1" applyAlignment="1" applyProtection="1">
      <alignment horizontal="center"/>
      <protection hidden="1"/>
    </xf>
    <xf numFmtId="164" fontId="29" fillId="33" borderId="60" xfId="0" applyNumberFormat="1" applyFont="1" applyFill="1" applyBorder="1" applyAlignment="1" applyProtection="1">
      <alignment horizontal="center" vertical="center"/>
      <protection hidden="1"/>
    </xf>
    <xf numFmtId="164" fontId="11" fillId="15" borderId="75" xfId="1" applyFont="1" applyFill="1" applyBorder="1" applyProtection="1">
      <protection hidden="1"/>
    </xf>
    <xf numFmtId="164" fontId="11" fillId="15" borderId="76" xfId="1" applyFont="1" applyFill="1" applyBorder="1" applyProtection="1">
      <protection hidden="1"/>
    </xf>
    <xf numFmtId="164" fontId="89" fillId="35" borderId="76" xfId="0" applyNumberFormat="1" applyFont="1" applyFill="1" applyBorder="1" applyAlignment="1" applyProtection="1">
      <alignment horizontal="center" vertical="center"/>
      <protection hidden="1"/>
    </xf>
    <xf numFmtId="0" fontId="11" fillId="16" borderId="4" xfId="1" applyNumberFormat="1" applyFont="1" applyFill="1" applyBorder="1" applyAlignment="1" applyProtection="1">
      <alignment horizontal="center"/>
      <protection hidden="1"/>
    </xf>
    <xf numFmtId="9" fontId="11" fillId="16" borderId="6" xfId="2" applyNumberFormat="1" applyFont="1" applyFill="1" applyBorder="1" applyAlignment="1" applyProtection="1">
      <alignment horizontal="center" vertical="center"/>
      <protection hidden="1"/>
    </xf>
    <xf numFmtId="0" fontId="11" fillId="16" borderId="0" xfId="1" applyNumberFormat="1" applyFont="1" applyFill="1" applyBorder="1" applyAlignment="1" applyProtection="1">
      <alignment vertical="center"/>
      <protection hidden="1"/>
    </xf>
    <xf numFmtId="0" fontId="82" fillId="16" borderId="0" xfId="1" applyNumberFormat="1" applyFont="1" applyFill="1" applyBorder="1" applyAlignment="1" applyProtection="1">
      <alignment vertical="center"/>
      <protection hidden="1"/>
    </xf>
    <xf numFmtId="0" fontId="11" fillId="16" borderId="0" xfId="0" applyNumberFormat="1" applyFont="1" applyFill="1" applyBorder="1" applyAlignment="1" applyProtection="1">
      <alignment horizontal="center" vertical="center"/>
      <protection hidden="1"/>
    </xf>
    <xf numFmtId="165" fontId="65" fillId="2" borderId="0" xfId="0" applyNumberFormat="1" applyFont="1" applyFill="1" applyBorder="1" applyProtection="1">
      <protection hidden="1"/>
    </xf>
    <xf numFmtId="0" fontId="11" fillId="16" borderId="80" xfId="1" applyNumberFormat="1" applyFont="1" applyFill="1" applyBorder="1" applyAlignment="1" applyProtection="1">
      <alignment horizontal="center"/>
      <protection hidden="1"/>
    </xf>
    <xf numFmtId="0" fontId="11" fillId="16" borderId="64" xfId="1" applyNumberFormat="1" applyFont="1" applyFill="1" applyBorder="1" applyAlignment="1" applyProtection="1">
      <alignment vertical="center"/>
      <protection hidden="1"/>
    </xf>
    <xf numFmtId="0" fontId="11" fillId="16" borderId="64" xfId="0" applyNumberFormat="1" applyFont="1" applyFill="1" applyBorder="1" applyAlignment="1" applyProtection="1">
      <alignment horizontal="center" vertical="center"/>
      <protection hidden="1"/>
    </xf>
    <xf numFmtId="9" fontId="11" fillId="16" borderId="66" xfId="2" applyNumberFormat="1" applyFont="1" applyFill="1" applyBorder="1" applyAlignment="1" applyProtection="1">
      <alignment horizontal="center" vertical="center"/>
      <protection hidden="1"/>
    </xf>
    <xf numFmtId="0" fontId="4" fillId="8" borderId="0" xfId="0" applyFont="1" applyFill="1" applyBorder="1" applyAlignment="1" applyProtection="1">
      <alignment vertical="center"/>
      <protection hidden="1"/>
    </xf>
    <xf numFmtId="0" fontId="0" fillId="8" borderId="84" xfId="0" applyFill="1" applyBorder="1" applyProtection="1">
      <protection hidden="1"/>
    </xf>
    <xf numFmtId="0" fontId="0" fillId="8" borderId="10" xfId="0" applyFill="1" applyBorder="1" applyProtection="1">
      <protection hidden="1"/>
    </xf>
    <xf numFmtId="0" fontId="34" fillId="8" borderId="10" xfId="0" applyFont="1" applyFill="1" applyBorder="1" applyAlignment="1" applyProtection="1">
      <alignment horizontal="center" vertical="center"/>
      <protection hidden="1"/>
    </xf>
    <xf numFmtId="165" fontId="35" fillId="8" borderId="10" xfId="0" applyNumberFormat="1" applyFont="1" applyFill="1" applyBorder="1" applyAlignment="1" applyProtection="1">
      <alignment horizontal="center" vertical="center"/>
      <protection hidden="1"/>
    </xf>
    <xf numFmtId="0" fontId="2" fillId="8" borderId="10" xfId="0" applyFont="1" applyFill="1" applyBorder="1" applyAlignment="1" applyProtection="1">
      <alignment horizontal="center" vertical="center"/>
      <protection hidden="1"/>
    </xf>
    <xf numFmtId="9" fontId="2" fillId="8" borderId="10" xfId="2" applyFont="1" applyFill="1" applyBorder="1" applyAlignment="1" applyProtection="1">
      <alignment horizontal="center" vertical="center"/>
      <protection hidden="1"/>
    </xf>
    <xf numFmtId="165" fontId="35" fillId="8" borderId="12" xfId="0" applyNumberFormat="1" applyFont="1" applyFill="1" applyBorder="1" applyAlignment="1" applyProtection="1">
      <alignment horizontal="center" vertical="center"/>
      <protection hidden="1"/>
    </xf>
    <xf numFmtId="0" fontId="43" fillId="2" borderId="0" xfId="0" applyFont="1" applyFill="1" applyBorder="1" applyProtection="1">
      <protection hidden="1"/>
    </xf>
    <xf numFmtId="167" fontId="41" fillId="2" borderId="0" xfId="0" applyNumberFormat="1" applyFont="1" applyFill="1" applyBorder="1" applyProtection="1">
      <protection hidden="1"/>
    </xf>
    <xf numFmtId="164" fontId="41" fillId="2" borderId="0" xfId="0" applyNumberFormat="1" applyFont="1" applyFill="1" applyProtection="1">
      <protection hidden="1"/>
    </xf>
    <xf numFmtId="165" fontId="41" fillId="2" borderId="0" xfId="0" applyNumberFormat="1" applyFont="1" applyFill="1" applyBorder="1" applyProtection="1">
      <protection hidden="1"/>
    </xf>
    <xf numFmtId="0" fontId="51" fillId="4" borderId="7" xfId="0" applyFont="1" applyFill="1" applyBorder="1" applyAlignment="1" applyProtection="1">
      <alignment horizontal="center" vertical="center"/>
      <protection hidden="1"/>
    </xf>
    <xf numFmtId="0" fontId="51" fillId="20" borderId="8" xfId="0" applyFon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Protection="1">
      <protection hidden="1"/>
    </xf>
    <xf numFmtId="16" fontId="0" fillId="2" borderId="0" xfId="0" applyNumberFormat="1" applyFill="1" applyProtection="1">
      <protection hidden="1"/>
    </xf>
    <xf numFmtId="0" fontId="34" fillId="2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Protection="1">
      <protection hidden="1"/>
    </xf>
    <xf numFmtId="0" fontId="13" fillId="2" borderId="0" xfId="0" applyFont="1" applyFill="1" applyBorder="1" applyAlignment="1" applyProtection="1">
      <alignment vertical="center" wrapText="1"/>
      <protection hidden="1"/>
    </xf>
    <xf numFmtId="0" fontId="12" fillId="2" borderId="0" xfId="0" applyFont="1" applyFill="1" applyBorder="1" applyProtection="1">
      <protection hidden="1"/>
    </xf>
    <xf numFmtId="164" fontId="41" fillId="2" borderId="0" xfId="0" applyNumberFormat="1" applyFont="1" applyFill="1" applyBorder="1" applyProtection="1">
      <protection hidden="1"/>
    </xf>
    <xf numFmtId="16" fontId="0" fillId="2" borderId="0" xfId="0" applyNumberFormat="1" applyFill="1" applyBorder="1" applyProtection="1">
      <protection hidden="1"/>
    </xf>
    <xf numFmtId="164" fontId="0" fillId="2" borderId="0" xfId="0" applyNumberFormat="1" applyFill="1" applyBorder="1" applyProtection="1">
      <protection hidden="1"/>
    </xf>
    <xf numFmtId="0" fontId="0" fillId="6" borderId="0" xfId="0" applyFill="1" applyBorder="1" applyProtection="1">
      <protection hidden="1"/>
    </xf>
    <xf numFmtId="0" fontId="37" fillId="2" borderId="0" xfId="0" applyFont="1" applyFill="1" applyBorder="1" applyProtection="1">
      <protection hidden="1"/>
    </xf>
    <xf numFmtId="0" fontId="6" fillId="2" borderId="81" xfId="0" applyFont="1" applyFill="1" applyBorder="1" applyProtection="1">
      <protection hidden="1"/>
    </xf>
    <xf numFmtId="0" fontId="12" fillId="2" borderId="81" xfId="0" applyFont="1" applyFill="1" applyBorder="1" applyProtection="1">
      <protection hidden="1"/>
    </xf>
    <xf numFmtId="0" fontId="0" fillId="2" borderId="81" xfId="0" applyFill="1" applyBorder="1" applyProtection="1">
      <protection hidden="1"/>
    </xf>
    <xf numFmtId="0" fontId="14" fillId="2" borderId="0" xfId="0" applyFont="1" applyFill="1" applyBorder="1" applyProtection="1">
      <protection hidden="1"/>
    </xf>
    <xf numFmtId="0" fontId="38" fillId="2" borderId="0" xfId="0" applyFont="1" applyFill="1" applyBorder="1" applyProtection="1">
      <protection hidden="1"/>
    </xf>
    <xf numFmtId="165" fontId="38" fillId="2" borderId="0" xfId="0" applyNumberFormat="1" applyFont="1" applyFill="1" applyBorder="1" applyProtection="1">
      <protection hidden="1"/>
    </xf>
    <xf numFmtId="0" fontId="63" fillId="2" borderId="0" xfId="0" applyFont="1" applyFill="1" applyBorder="1" applyProtection="1">
      <protection hidden="1"/>
    </xf>
    <xf numFmtId="0" fontId="63" fillId="2" borderId="0" xfId="0" applyFont="1" applyFill="1" applyProtection="1">
      <protection hidden="1"/>
    </xf>
    <xf numFmtId="172" fontId="66" fillId="2" borderId="0" xfId="2" applyNumberFormat="1" applyFont="1" applyFill="1" applyProtection="1">
      <protection hidden="1"/>
    </xf>
    <xf numFmtId="171" fontId="78" fillId="31" borderId="0" xfId="3" applyNumberFormat="1" applyFont="1" applyFill="1" applyBorder="1" applyAlignment="1" applyProtection="1">
      <alignment horizontal="center" vertical="center"/>
      <protection hidden="1"/>
    </xf>
    <xf numFmtId="169" fontId="66" fillId="2" borderId="0" xfId="0" applyNumberFormat="1" applyFont="1" applyFill="1" applyProtection="1">
      <protection hidden="1"/>
    </xf>
    <xf numFmtId="171" fontId="79" fillId="2" borderId="0" xfId="0" applyNumberFormat="1" applyFont="1" applyFill="1" applyAlignment="1" applyProtection="1">
      <alignment horizontal="center"/>
      <protection hidden="1"/>
    </xf>
    <xf numFmtId="171" fontId="66" fillId="2" borderId="0" xfId="0" applyNumberFormat="1" applyFont="1" applyFill="1" applyProtection="1">
      <protection hidden="1"/>
    </xf>
    <xf numFmtId="171" fontId="63" fillId="2" borderId="0" xfId="0" applyNumberFormat="1" applyFont="1" applyFill="1" applyProtection="1">
      <protection hidden="1"/>
    </xf>
    <xf numFmtId="0" fontId="0" fillId="0" borderId="0" xfId="0" applyBorder="1" applyProtection="1">
      <protection hidden="1"/>
    </xf>
    <xf numFmtId="0" fontId="51" fillId="4" borderId="8" xfId="0" applyFont="1" applyFill="1" applyBorder="1" applyAlignment="1" applyProtection="1">
      <alignment horizontal="center" vertical="center"/>
    </xf>
    <xf numFmtId="164" fontId="28" fillId="13" borderId="94" xfId="1" applyFont="1" applyFill="1" applyBorder="1" applyProtection="1">
      <protection locked="0"/>
    </xf>
    <xf numFmtId="164" fontId="28" fillId="13" borderId="95" xfId="1" applyFont="1" applyFill="1" applyBorder="1" applyProtection="1">
      <protection locked="0"/>
    </xf>
    <xf numFmtId="164" fontId="28" fillId="13" borderId="96" xfId="1" applyFont="1" applyFill="1" applyBorder="1" applyProtection="1">
      <protection locked="0"/>
    </xf>
    <xf numFmtId="164" fontId="28" fillId="13" borderId="97" xfId="1" applyFont="1" applyFill="1" applyBorder="1" applyProtection="1">
      <protection locked="0"/>
    </xf>
    <xf numFmtId="0" fontId="55" fillId="4" borderId="98" xfId="0" applyFont="1" applyFill="1" applyBorder="1" applyAlignment="1" applyProtection="1">
      <alignment horizontal="center" vertical="top"/>
    </xf>
    <xf numFmtId="0" fontId="55" fillId="5" borderId="98" xfId="0" applyFont="1" applyFill="1" applyBorder="1" applyAlignment="1" applyProtection="1">
      <alignment horizontal="center" vertical="top"/>
    </xf>
    <xf numFmtId="164" fontId="28" fillId="13" borderId="94" xfId="1" applyNumberFormat="1" applyFont="1" applyFill="1" applyBorder="1" applyProtection="1">
      <protection locked="0"/>
    </xf>
    <xf numFmtId="0" fontId="14" fillId="2" borderId="0" xfId="0" applyFont="1" applyFill="1" applyBorder="1" applyProtection="1"/>
    <xf numFmtId="165" fontId="38" fillId="2" borderId="0" xfId="0" applyNumberFormat="1" applyFont="1" applyFill="1" applyBorder="1" applyProtection="1"/>
    <xf numFmtId="164" fontId="28" fillId="13" borderId="70" xfId="1" applyFont="1" applyFill="1" applyBorder="1" applyAlignment="1" applyProtection="1">
      <alignment horizontal="left"/>
    </xf>
    <xf numFmtId="164" fontId="28" fillId="13" borderId="104" xfId="1" applyFont="1" applyFill="1" applyBorder="1" applyAlignment="1" applyProtection="1">
      <alignment horizontal="left"/>
    </xf>
    <xf numFmtId="16" fontId="78" fillId="31" borderId="0" xfId="3" applyNumberFormat="1" applyFont="1" applyFill="1" applyBorder="1" applyAlignment="1" applyProtection="1">
      <alignment horizontal="center" vertical="center"/>
    </xf>
    <xf numFmtId="174" fontId="78" fillId="31" borderId="0" xfId="3" applyNumberFormat="1" applyFont="1" applyFill="1" applyBorder="1" applyAlignment="1" applyProtection="1">
      <alignment horizontal="center" vertical="center"/>
    </xf>
    <xf numFmtId="0" fontId="78" fillId="31" borderId="0" xfId="3" applyNumberFormat="1" applyFont="1" applyFill="1" applyBorder="1" applyAlignment="1" applyProtection="1">
      <alignment horizontal="center" vertical="center"/>
    </xf>
    <xf numFmtId="16" fontId="79" fillId="2" borderId="0" xfId="0" applyNumberFormat="1" applyFont="1" applyFill="1" applyAlignment="1" applyProtection="1">
      <alignment horizontal="center"/>
    </xf>
    <xf numFmtId="16" fontId="66" fillId="2" borderId="0" xfId="0" applyNumberFormat="1" applyFont="1" applyFill="1"/>
    <xf numFmtId="174" fontId="66" fillId="2" borderId="0" xfId="0" applyNumberFormat="1" applyFont="1" applyFill="1"/>
    <xf numFmtId="0" fontId="55" fillId="4" borderId="107" xfId="0" applyFont="1" applyFill="1" applyBorder="1" applyAlignment="1" applyProtection="1">
      <alignment horizontal="center" vertical="center"/>
    </xf>
    <xf numFmtId="0" fontId="55" fillId="4" borderId="108" xfId="0" applyFont="1" applyFill="1" applyBorder="1" applyAlignment="1" applyProtection="1">
      <alignment horizontal="center" vertical="center"/>
    </xf>
    <xf numFmtId="0" fontId="55" fillId="4" borderId="109" xfId="0" applyFont="1" applyFill="1" applyBorder="1" applyAlignment="1" applyProtection="1">
      <alignment horizontal="center" vertical="center"/>
    </xf>
    <xf numFmtId="0" fontId="55" fillId="36" borderId="0" xfId="0" applyFont="1" applyFill="1" applyBorder="1" applyAlignment="1" applyProtection="1">
      <alignment horizontal="center" vertical="top"/>
      <protection hidden="1"/>
    </xf>
    <xf numFmtId="0" fontId="81" fillId="32" borderId="82" xfId="0" applyFont="1" applyFill="1" applyBorder="1" applyAlignment="1" applyProtection="1">
      <alignment horizontal="center"/>
      <protection hidden="1"/>
    </xf>
    <xf numFmtId="0" fontId="55" fillId="4" borderId="110" xfId="0" applyFont="1" applyFill="1" applyBorder="1" applyAlignment="1" applyProtection="1">
      <alignment horizontal="center" vertical="top"/>
    </xf>
    <xf numFmtId="164" fontId="28" fillId="13" borderId="111" xfId="1" applyFont="1" applyFill="1" applyBorder="1" applyProtection="1"/>
    <xf numFmtId="164" fontId="28" fillId="13" borderId="112" xfId="1" applyFont="1" applyFill="1" applyBorder="1" applyProtection="1"/>
    <xf numFmtId="164" fontId="28" fillId="13" borderId="113" xfId="1" applyFont="1" applyFill="1" applyBorder="1" applyProtection="1"/>
    <xf numFmtId="165" fontId="23" fillId="5" borderId="114" xfId="0" applyNumberFormat="1" applyFont="1" applyFill="1" applyBorder="1" applyAlignment="1" applyProtection="1">
      <alignment horizontal="right" vertical="center"/>
    </xf>
    <xf numFmtId="1" fontId="59" fillId="10" borderId="117" xfId="0" applyNumberFormat="1" applyFont="1" applyFill="1" applyBorder="1" applyAlignment="1" applyProtection="1">
      <alignment horizontal="center" vertical="center"/>
      <protection locked="0"/>
    </xf>
    <xf numFmtId="0" fontId="34" fillId="2" borderId="0" xfId="0" applyFont="1" applyFill="1" applyAlignment="1" applyProtection="1">
      <alignment horizontal="center" vertical="center"/>
    </xf>
    <xf numFmtId="164" fontId="44" fillId="2" borderId="0" xfId="1" applyFont="1" applyFill="1" applyBorder="1" applyProtection="1"/>
    <xf numFmtId="164" fontId="44" fillId="2" borderId="0" xfId="1" applyFont="1" applyFill="1" applyBorder="1" applyProtection="1">
      <protection locked="0"/>
    </xf>
    <xf numFmtId="0" fontId="44" fillId="2" borderId="0" xfId="1" applyNumberFormat="1" applyFont="1" applyFill="1" applyBorder="1" applyAlignment="1" applyProtection="1">
      <alignment horizontal="center"/>
      <protection locked="0"/>
    </xf>
    <xf numFmtId="164" fontId="44" fillId="2" borderId="0" xfId="1" applyFont="1" applyFill="1" applyBorder="1" applyAlignment="1" applyProtection="1">
      <alignment horizontal="center"/>
      <protection locked="0"/>
    </xf>
    <xf numFmtId="164" fontId="44" fillId="2" borderId="0" xfId="1" applyFont="1" applyFill="1" applyBorder="1" applyAlignment="1" applyProtection="1">
      <alignment horizontal="center" vertical="center"/>
      <protection locked="0"/>
    </xf>
    <xf numFmtId="164" fontId="44" fillId="2" borderId="0" xfId="0" applyNumberFormat="1" applyFont="1" applyFill="1" applyBorder="1" applyAlignment="1" applyProtection="1">
      <alignment horizontal="center" vertical="center"/>
      <protection locked="0"/>
    </xf>
    <xf numFmtId="10" fontId="44" fillId="2" borderId="0" xfId="0" applyNumberFormat="1" applyFont="1" applyFill="1" applyBorder="1" applyAlignment="1" applyProtection="1">
      <alignment horizontal="center"/>
    </xf>
    <xf numFmtId="164" fontId="44" fillId="2" borderId="0" xfId="2" applyNumberFormat="1" applyFont="1" applyFill="1" applyBorder="1" applyAlignment="1" applyProtection="1">
      <alignment horizontal="center" vertical="center"/>
    </xf>
    <xf numFmtId="0" fontId="44" fillId="2" borderId="0" xfId="0" applyNumberFormat="1" applyFont="1" applyFill="1" applyBorder="1" applyAlignment="1" applyProtection="1">
      <alignment horizontal="center" vertical="center"/>
      <protection locked="0"/>
    </xf>
    <xf numFmtId="164" fontId="44" fillId="2" borderId="11" xfId="1" applyFont="1" applyFill="1" applyBorder="1" applyProtection="1"/>
    <xf numFmtId="164" fontId="44" fillId="2" borderId="7" xfId="1" applyFont="1" applyFill="1" applyBorder="1" applyProtection="1"/>
    <xf numFmtId="164" fontId="44" fillId="2" borderId="8" xfId="1" applyFont="1" applyFill="1" applyBorder="1" applyProtection="1">
      <protection locked="0"/>
    </xf>
    <xf numFmtId="164" fontId="44" fillId="2" borderId="8" xfId="1" applyNumberFormat="1" applyFont="1" applyFill="1" applyBorder="1" applyProtection="1">
      <protection locked="0"/>
    </xf>
    <xf numFmtId="0" fontId="44" fillId="2" borderId="8" xfId="1" applyNumberFormat="1" applyFont="1" applyFill="1" applyBorder="1" applyAlignment="1" applyProtection="1">
      <alignment horizontal="center"/>
      <protection locked="0"/>
    </xf>
    <xf numFmtId="164" fontId="44" fillId="2" borderId="8" xfId="1" applyFont="1" applyFill="1" applyBorder="1" applyAlignment="1" applyProtection="1">
      <alignment horizontal="center"/>
      <protection locked="0"/>
    </xf>
    <xf numFmtId="164" fontId="44" fillId="2" borderId="8" xfId="1" applyFont="1" applyFill="1" applyBorder="1" applyAlignment="1" applyProtection="1">
      <alignment horizontal="center" vertical="center"/>
      <protection locked="0"/>
    </xf>
    <xf numFmtId="164" fontId="44" fillId="2" borderId="8" xfId="0" applyNumberFormat="1" applyFont="1" applyFill="1" applyBorder="1" applyAlignment="1" applyProtection="1">
      <alignment horizontal="center" vertical="center"/>
      <protection locked="0"/>
    </xf>
    <xf numFmtId="164" fontId="44" fillId="2" borderId="8" xfId="1" applyFont="1" applyFill="1" applyBorder="1" applyProtection="1"/>
    <xf numFmtId="10" fontId="44" fillId="2" borderId="8" xfId="0" applyNumberFormat="1" applyFont="1" applyFill="1" applyBorder="1" applyAlignment="1" applyProtection="1">
      <alignment horizontal="center"/>
    </xf>
    <xf numFmtId="164" fontId="44" fillId="2" borderId="8" xfId="2" applyNumberFormat="1" applyFont="1" applyFill="1" applyBorder="1" applyAlignment="1" applyProtection="1">
      <alignment horizontal="center" vertical="center"/>
    </xf>
    <xf numFmtId="0" fontId="44" fillId="2" borderId="8" xfId="0" applyNumberFormat="1" applyFont="1" applyFill="1" applyBorder="1" applyAlignment="1" applyProtection="1">
      <alignment horizontal="center" vertical="center"/>
      <protection locked="0"/>
    </xf>
    <xf numFmtId="9" fontId="44" fillId="2" borderId="9" xfId="2" applyNumberFormat="1" applyFont="1" applyFill="1" applyBorder="1" applyAlignment="1" applyProtection="1">
      <alignment horizontal="center" vertical="center"/>
    </xf>
    <xf numFmtId="9" fontId="44" fillId="2" borderId="6" xfId="2" applyNumberFormat="1" applyFont="1" applyFill="1" applyBorder="1" applyAlignment="1" applyProtection="1">
      <alignment horizontal="center" vertical="center"/>
    </xf>
    <xf numFmtId="0" fontId="97" fillId="2" borderId="13" xfId="0" applyFont="1" applyFill="1" applyBorder="1" applyProtection="1"/>
    <xf numFmtId="0" fontId="97" fillId="2" borderId="10" xfId="0" applyFont="1" applyFill="1" applyBorder="1" applyProtection="1"/>
    <xf numFmtId="0" fontId="98" fillId="2" borderId="10" xfId="0" applyFont="1" applyFill="1" applyBorder="1" applyAlignment="1" applyProtection="1">
      <alignment horizontal="center" vertical="center"/>
    </xf>
    <xf numFmtId="165" fontId="99" fillId="2" borderId="10" xfId="0" applyNumberFormat="1" applyFont="1" applyFill="1" applyBorder="1" applyAlignment="1" applyProtection="1">
      <alignment horizontal="center" vertical="center"/>
    </xf>
    <xf numFmtId="0" fontId="44" fillId="2" borderId="10" xfId="0" applyFont="1" applyFill="1" applyBorder="1" applyAlignment="1" applyProtection="1">
      <alignment horizontal="center" vertical="center"/>
    </xf>
    <xf numFmtId="9" fontId="44" fillId="2" borderId="10" xfId="2" applyFont="1" applyFill="1" applyBorder="1" applyAlignment="1" applyProtection="1">
      <alignment horizontal="center" vertical="center"/>
    </xf>
    <xf numFmtId="165" fontId="99" fillId="2" borderId="12" xfId="0" applyNumberFormat="1" applyFont="1" applyFill="1" applyBorder="1" applyAlignment="1" applyProtection="1">
      <alignment horizontal="center" vertical="center"/>
    </xf>
    <xf numFmtId="164" fontId="100" fillId="2" borderId="0" xfId="1" applyFont="1" applyFill="1" applyBorder="1" applyAlignment="1" applyProtection="1">
      <alignment vertical="center"/>
      <protection locked="0"/>
    </xf>
    <xf numFmtId="167" fontId="27" fillId="12" borderId="0" xfId="3" applyNumberFormat="1" applyFont="1" applyFill="1" applyAlignment="1">
      <alignment horizontal="right" vertical="center" indent="1"/>
    </xf>
    <xf numFmtId="0" fontId="65" fillId="2" borderId="0" xfId="0" applyFont="1" applyFill="1"/>
    <xf numFmtId="14" fontId="66" fillId="2" borderId="0" xfId="0" applyNumberFormat="1" applyFont="1" applyFill="1"/>
    <xf numFmtId="0" fontId="66" fillId="2" borderId="0" xfId="0" applyFont="1" applyFill="1"/>
    <xf numFmtId="14" fontId="65" fillId="2" borderId="0" xfId="0" applyNumberFormat="1" applyFont="1" applyFill="1"/>
    <xf numFmtId="9" fontId="48" fillId="2" borderId="0" xfId="2" applyFont="1" applyFill="1" applyBorder="1" applyAlignment="1" applyProtection="1">
      <alignment horizontal="right" vertical="center"/>
    </xf>
    <xf numFmtId="164" fontId="47" fillId="2" borderId="0" xfId="2" applyNumberFormat="1" applyFont="1" applyFill="1" applyBorder="1" applyAlignment="1" applyProtection="1">
      <alignment horizontal="center" vertical="center"/>
    </xf>
    <xf numFmtId="164" fontId="47" fillId="2" borderId="0" xfId="0" applyNumberFormat="1" applyFont="1" applyFill="1" applyBorder="1" applyAlignment="1" applyProtection="1">
      <alignment vertical="center"/>
    </xf>
    <xf numFmtId="164" fontId="90" fillId="43" borderId="0" xfId="0" applyNumberFormat="1" applyFont="1" applyFill="1" applyBorder="1" applyAlignment="1" applyProtection="1">
      <alignment horizontal="left" vertical="center"/>
      <protection locked="0"/>
    </xf>
    <xf numFmtId="0" fontId="15" fillId="2" borderId="0" xfId="0" applyFont="1" applyFill="1" applyBorder="1" applyAlignment="1" applyProtection="1">
      <alignment horizontal="center" vertical="center"/>
    </xf>
    <xf numFmtId="165" fontId="23" fillId="2" borderId="0" xfId="0" applyNumberFormat="1" applyFont="1" applyFill="1" applyBorder="1" applyAlignment="1" applyProtection="1">
      <alignment horizontal="right" vertical="center"/>
    </xf>
    <xf numFmtId="1" fontId="59" fillId="2" borderId="0" xfId="0" applyNumberFormat="1" applyFont="1" applyFill="1" applyBorder="1" applyAlignment="1" applyProtection="1">
      <alignment horizontal="center" vertical="center"/>
      <protection locked="0"/>
    </xf>
    <xf numFmtId="9" fontId="56" fillId="2" borderId="0" xfId="2" applyFont="1" applyFill="1" applyBorder="1" applyAlignment="1" applyProtection="1">
      <alignment horizontal="right" vertical="center"/>
    </xf>
    <xf numFmtId="164" fontId="47" fillId="2" borderId="0" xfId="2" applyNumberFormat="1" applyFont="1" applyFill="1" applyBorder="1" applyAlignment="1" applyProtection="1">
      <alignment horizontal="center" vertical="center"/>
      <protection locked="0"/>
    </xf>
    <xf numFmtId="0" fontId="55" fillId="2" borderId="0" xfId="0" applyFont="1" applyFill="1" applyBorder="1" applyAlignment="1" applyProtection="1">
      <alignment vertical="center"/>
    </xf>
    <xf numFmtId="0" fontId="55" fillId="2" borderId="13" xfId="0" applyFont="1" applyFill="1" applyBorder="1" applyAlignment="1" applyProtection="1">
      <alignment horizontal="center" vertical="top"/>
    </xf>
    <xf numFmtId="0" fontId="55" fillId="2" borderId="10" xfId="0" applyFont="1" applyFill="1" applyBorder="1" applyAlignment="1" applyProtection="1">
      <alignment horizontal="center" vertical="top"/>
    </xf>
    <xf numFmtId="0" fontId="55" fillId="2" borderId="10" xfId="0" applyFont="1" applyFill="1" applyBorder="1" applyAlignment="1" applyProtection="1">
      <alignment horizontal="center" vertical="center"/>
    </xf>
    <xf numFmtId="10" fontId="95" fillId="2" borderId="0" xfId="2" applyNumberFormat="1" applyFont="1" applyFill="1" applyBorder="1" applyAlignment="1" applyProtection="1">
      <alignment vertical="center"/>
    </xf>
    <xf numFmtId="165" fontId="36" fillId="2" borderId="0" xfId="0" applyNumberFormat="1" applyFont="1" applyFill="1" applyBorder="1" applyAlignment="1" applyProtection="1">
      <alignment vertical="center" wrapText="1"/>
      <protection locked="0"/>
    </xf>
    <xf numFmtId="164" fontId="93" fillId="2" borderId="11" xfId="0" applyNumberFormat="1" applyFont="1" applyFill="1" applyBorder="1" applyAlignment="1" applyProtection="1">
      <alignment vertical="center"/>
    </xf>
    <xf numFmtId="164" fontId="93" fillId="2" borderId="0" xfId="0" applyNumberFormat="1" applyFont="1" applyFill="1" applyBorder="1" applyAlignment="1" applyProtection="1">
      <alignment vertical="center"/>
    </xf>
    <xf numFmtId="164" fontId="94" fillId="2" borderId="0" xfId="1" applyNumberFormat="1" applyFont="1" applyFill="1" applyBorder="1" applyAlignment="1" applyProtection="1">
      <alignment vertical="center"/>
    </xf>
    <xf numFmtId="164" fontId="93" fillId="2" borderId="0" xfId="1" applyFont="1" applyFill="1" applyBorder="1" applyAlignment="1" applyProtection="1">
      <alignment vertical="center"/>
    </xf>
    <xf numFmtId="0" fontId="55" fillId="2" borderId="0" xfId="0" applyFont="1" applyFill="1" applyBorder="1" applyAlignment="1" applyProtection="1">
      <alignment horizontal="center" vertical="center"/>
    </xf>
    <xf numFmtId="0" fontId="44" fillId="2" borderId="0" xfId="1" applyNumberFormat="1" applyFont="1" applyFill="1" applyBorder="1" applyAlignment="1" applyProtection="1">
      <protection locked="0"/>
    </xf>
    <xf numFmtId="165" fontId="40" fillId="2" borderId="0" xfId="0" applyNumberFormat="1" applyFont="1" applyFill="1" applyBorder="1" applyAlignment="1" applyProtection="1">
      <alignment vertical="center" wrapText="1"/>
      <protection locked="0"/>
    </xf>
    <xf numFmtId="164" fontId="93" fillId="2" borderId="123" xfId="0" applyNumberFormat="1" applyFont="1" applyFill="1" applyBorder="1" applyAlignment="1" applyProtection="1">
      <alignment vertical="center"/>
    </xf>
    <xf numFmtId="164" fontId="101" fillId="2" borderId="0" xfId="1" applyFont="1" applyFill="1" applyBorder="1" applyProtection="1">
      <protection locked="0"/>
    </xf>
    <xf numFmtId="0" fontId="101" fillId="2" borderId="0" xfId="1" applyNumberFormat="1" applyFont="1" applyFill="1" applyBorder="1" applyAlignment="1" applyProtection="1">
      <protection locked="0"/>
    </xf>
    <xf numFmtId="164" fontId="103" fillId="2" borderId="0" xfId="1" applyFont="1" applyFill="1" applyBorder="1" applyProtection="1">
      <protection locked="0"/>
    </xf>
    <xf numFmtId="0" fontId="18" fillId="2" borderId="0" xfId="1" applyNumberFormat="1" applyFont="1" applyFill="1" applyBorder="1" applyAlignment="1" applyProtection="1">
      <protection locked="0"/>
    </xf>
    <xf numFmtId="1" fontId="18" fillId="2" borderId="0" xfId="1" applyNumberFormat="1" applyFont="1" applyFill="1" applyBorder="1" applyAlignment="1" applyProtection="1">
      <protection locked="0"/>
    </xf>
    <xf numFmtId="164" fontId="18" fillId="2" borderId="0" xfId="1" applyFont="1" applyFill="1" applyBorder="1" applyAlignment="1" applyProtection="1">
      <alignment horizontal="center"/>
      <protection locked="0"/>
    </xf>
    <xf numFmtId="0" fontId="18" fillId="2" borderId="0" xfId="1" applyNumberFormat="1" applyFont="1" applyFill="1" applyBorder="1" applyAlignment="1" applyProtection="1">
      <alignment horizontal="center"/>
      <protection locked="0"/>
    </xf>
    <xf numFmtId="164" fontId="18" fillId="2" borderId="0" xfId="1" applyFont="1" applyFill="1" applyBorder="1" applyAlignment="1" applyProtection="1">
      <alignment horizontal="center" vertical="center"/>
      <protection locked="0"/>
    </xf>
    <xf numFmtId="0" fontId="43" fillId="2" borderId="0" xfId="0" applyFont="1" applyFill="1" applyBorder="1" applyProtection="1"/>
    <xf numFmtId="171" fontId="43" fillId="2" borderId="0" xfId="0" applyNumberFormat="1" applyFont="1" applyFill="1" applyProtection="1"/>
    <xf numFmtId="0" fontId="51" fillId="4" borderId="8" xfId="0" applyFont="1" applyFill="1" applyBorder="1" applyAlignment="1" applyProtection="1">
      <alignment horizontal="center" vertical="center"/>
      <protection hidden="1"/>
    </xf>
    <xf numFmtId="0" fontId="81" fillId="32" borderId="126" xfId="0" applyFont="1" applyFill="1" applyBorder="1" applyAlignment="1" applyProtection="1">
      <alignment horizontal="center"/>
      <protection hidden="1"/>
    </xf>
    <xf numFmtId="0" fontId="81" fillId="32" borderId="0" xfId="0" applyFont="1" applyFill="1" applyAlignment="1" applyProtection="1">
      <alignment horizontal="center"/>
      <protection hidden="1"/>
    </xf>
    <xf numFmtId="164" fontId="11" fillId="15" borderId="127" xfId="1" applyFont="1" applyFill="1" applyBorder="1" applyProtection="1">
      <protection hidden="1"/>
    </xf>
    <xf numFmtId="164" fontId="11" fillId="15" borderId="128" xfId="1" applyFont="1" applyFill="1" applyBorder="1" applyProtection="1">
      <protection hidden="1"/>
    </xf>
    <xf numFmtId="0" fontId="51" fillId="4" borderId="129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0" fontId="11" fillId="16" borderId="0" xfId="0" applyFont="1" applyFill="1" applyAlignment="1" applyProtection="1">
      <alignment horizontal="center" vertical="center"/>
      <protection hidden="1"/>
    </xf>
    <xf numFmtId="0" fontId="66" fillId="2" borderId="0" xfId="0" applyFont="1" applyFill="1" applyBorder="1" applyProtection="1">
      <protection hidden="1"/>
    </xf>
    <xf numFmtId="2" fontId="66" fillId="2" borderId="0" xfId="0" applyNumberFormat="1" applyFont="1" applyFill="1" applyAlignment="1">
      <alignment horizontal="right"/>
    </xf>
    <xf numFmtId="164" fontId="66" fillId="2" borderId="0" xfId="0" applyNumberFormat="1" applyFont="1" applyFill="1" applyProtection="1"/>
    <xf numFmtId="2" fontId="66" fillId="2" borderId="0" xfId="1" applyNumberFormat="1" applyFont="1" applyFill="1" applyAlignment="1" applyProtection="1">
      <alignment horizontal="right"/>
    </xf>
    <xf numFmtId="0" fontId="65" fillId="42" borderId="0" xfId="0" applyFont="1" applyFill="1" applyAlignment="1">
      <alignment horizontal="center" vertical="center"/>
    </xf>
    <xf numFmtId="0" fontId="51" fillId="20" borderId="133" xfId="0" applyFont="1" applyFill="1" applyBorder="1" applyAlignment="1" applyProtection="1">
      <alignment horizontal="center" vertical="center"/>
      <protection hidden="1"/>
    </xf>
    <xf numFmtId="0" fontId="70" fillId="29" borderId="92" xfId="4" applyFont="1" applyFill="1" applyBorder="1" applyAlignment="1" applyProtection="1">
      <alignment horizontal="left" vertical="center" indent="1"/>
    </xf>
    <xf numFmtId="0" fontId="70" fillId="29" borderId="93" xfId="4" applyFont="1" applyFill="1" applyBorder="1" applyAlignment="1" applyProtection="1">
      <alignment horizontal="left" vertical="center" indent="1"/>
    </xf>
    <xf numFmtId="165" fontId="91" fillId="28" borderId="0" xfId="0" applyNumberFormat="1" applyFont="1" applyFill="1" applyBorder="1" applyAlignment="1" applyProtection="1">
      <alignment horizontal="right" vertical="center"/>
    </xf>
    <xf numFmtId="0" fontId="46" fillId="17" borderId="0" xfId="0" applyFont="1" applyFill="1" applyAlignment="1" applyProtection="1">
      <alignment horizontal="left"/>
    </xf>
    <xf numFmtId="0" fontId="96" fillId="17" borderId="0" xfId="0" applyFont="1" applyFill="1" applyAlignment="1" applyProtection="1">
      <alignment horizontal="left" indent="20"/>
    </xf>
    <xf numFmtId="165" fontId="15" fillId="28" borderId="0" xfId="0" applyNumberFormat="1" applyFont="1" applyFill="1" applyBorder="1" applyAlignment="1" applyProtection="1">
      <alignment horizontal="center" vertical="center"/>
    </xf>
    <xf numFmtId="165" fontId="15" fillId="28" borderId="20" xfId="0" applyNumberFormat="1" applyFont="1" applyFill="1" applyBorder="1" applyAlignment="1" applyProtection="1">
      <alignment horizontal="center" vertical="center"/>
    </xf>
    <xf numFmtId="164" fontId="62" fillId="3" borderId="1" xfId="0" applyNumberFormat="1" applyFont="1" applyFill="1" applyBorder="1" applyAlignment="1" applyProtection="1">
      <alignment horizontal="center" vertical="center"/>
      <protection locked="0"/>
    </xf>
    <xf numFmtId="164" fontId="62" fillId="3" borderId="5" xfId="0" applyNumberFormat="1" applyFont="1" applyFill="1" applyBorder="1" applyAlignment="1" applyProtection="1">
      <alignment horizontal="center" vertical="center"/>
      <protection locked="0"/>
    </xf>
    <xf numFmtId="165" fontId="63" fillId="28" borderId="21" xfId="0" applyNumberFormat="1" applyFont="1" applyFill="1" applyBorder="1" applyAlignment="1" applyProtection="1">
      <alignment horizontal="center" vertical="center"/>
    </xf>
    <xf numFmtId="165" fontId="63" fillId="28" borderId="20" xfId="0" applyNumberFormat="1" applyFont="1" applyFill="1" applyBorder="1" applyAlignment="1" applyProtection="1">
      <alignment horizontal="center" vertical="center"/>
    </xf>
    <xf numFmtId="165" fontId="92" fillId="17" borderId="0" xfId="0" applyNumberFormat="1" applyFont="1" applyFill="1" applyBorder="1" applyAlignment="1" applyProtection="1">
      <alignment horizontal="distributed" vertical="center" indent="4"/>
    </xf>
    <xf numFmtId="0" fontId="66" fillId="21" borderId="0" xfId="0" applyFont="1" applyFill="1" applyBorder="1" applyAlignment="1" applyProtection="1">
      <alignment horizontal="center" vertical="center"/>
    </xf>
    <xf numFmtId="170" fontId="18" fillId="17" borderId="0" xfId="0" applyNumberFormat="1" applyFont="1" applyFill="1" applyBorder="1" applyAlignment="1" applyProtection="1">
      <alignment horizontal="center" vertical="center"/>
    </xf>
    <xf numFmtId="164" fontId="39" fillId="17" borderId="0" xfId="1" applyFont="1" applyFill="1" applyBorder="1" applyAlignment="1" applyProtection="1">
      <alignment horizontal="right" vertical="center" wrapText="1"/>
    </xf>
    <xf numFmtId="0" fontId="69" fillId="21" borderId="0" xfId="0" applyFont="1" applyFill="1" applyBorder="1" applyAlignment="1" applyProtection="1">
      <alignment horizontal="center" vertical="center"/>
    </xf>
    <xf numFmtId="0" fontId="69" fillId="21" borderId="25" xfId="0" applyFont="1" applyFill="1" applyBorder="1" applyAlignment="1" applyProtection="1">
      <alignment horizontal="center" vertical="center"/>
    </xf>
    <xf numFmtId="0" fontId="39" fillId="17" borderId="0" xfId="0" applyFont="1" applyFill="1" applyBorder="1" applyAlignment="1" applyProtection="1">
      <alignment horizontal="left" vertical="center" wrapText="1"/>
    </xf>
    <xf numFmtId="164" fontId="93" fillId="25" borderId="0" xfId="1" applyFont="1" applyFill="1" applyBorder="1" applyAlignment="1" applyProtection="1">
      <alignment horizontal="center" vertical="center"/>
    </xf>
    <xf numFmtId="164" fontId="93" fillId="25" borderId="10" xfId="1" applyFont="1" applyFill="1" applyBorder="1" applyAlignment="1" applyProtection="1">
      <alignment horizontal="center" vertical="center"/>
    </xf>
    <xf numFmtId="0" fontId="51" fillId="20" borderId="8" xfId="0" applyFont="1" applyFill="1" applyBorder="1" applyAlignment="1" applyProtection="1">
      <alignment horizontal="center" vertical="center"/>
    </xf>
    <xf numFmtId="0" fontId="51" fillId="11" borderId="8" xfId="0" applyFont="1" applyFill="1" applyBorder="1" applyAlignment="1" applyProtection="1">
      <alignment horizontal="center" vertical="center"/>
    </xf>
    <xf numFmtId="0" fontId="51" fillId="27" borderId="8" xfId="0" applyFont="1" applyFill="1" applyBorder="1" applyAlignment="1" applyProtection="1">
      <alignment horizontal="center" vertical="center"/>
    </xf>
    <xf numFmtId="164" fontId="107" fillId="14" borderId="0" xfId="1" applyNumberFormat="1" applyFont="1" applyFill="1" applyBorder="1" applyAlignment="1" applyProtection="1">
      <alignment horizontal="center" vertical="center"/>
    </xf>
    <xf numFmtId="164" fontId="107" fillId="14" borderId="10" xfId="1" applyNumberFormat="1" applyFont="1" applyFill="1" applyBorder="1" applyAlignment="1" applyProtection="1">
      <alignment horizontal="center" vertical="center"/>
    </xf>
    <xf numFmtId="164" fontId="107" fillId="23" borderId="0" xfId="1" applyNumberFormat="1" applyFont="1" applyFill="1" applyBorder="1" applyAlignment="1" applyProtection="1">
      <alignment horizontal="center" vertical="center"/>
    </xf>
    <xf numFmtId="164" fontId="107" fillId="23" borderId="10" xfId="1" applyNumberFormat="1" applyFont="1" applyFill="1" applyBorder="1" applyAlignment="1" applyProtection="1">
      <alignment horizontal="center" vertical="center"/>
    </xf>
    <xf numFmtId="164" fontId="93" fillId="24" borderId="0" xfId="0" applyNumberFormat="1" applyFont="1" applyFill="1" applyBorder="1" applyAlignment="1" applyProtection="1">
      <alignment horizontal="center" vertical="center"/>
    </xf>
    <xf numFmtId="164" fontId="93" fillId="24" borderId="10" xfId="0" applyNumberFormat="1" applyFont="1" applyFill="1" applyBorder="1" applyAlignment="1" applyProtection="1">
      <alignment horizontal="center" vertical="center"/>
    </xf>
    <xf numFmtId="164" fontId="93" fillId="24" borderId="11" xfId="0" applyNumberFormat="1" applyFont="1" applyFill="1" applyBorder="1" applyAlignment="1" applyProtection="1">
      <alignment horizontal="center" vertical="center"/>
    </xf>
    <xf numFmtId="164" fontId="93" fillId="24" borderId="13" xfId="0" applyNumberFormat="1" applyFont="1" applyFill="1" applyBorder="1" applyAlignment="1" applyProtection="1">
      <alignment horizontal="center" vertical="center"/>
    </xf>
    <xf numFmtId="164" fontId="93" fillId="24" borderId="100" xfId="0" applyNumberFormat="1" applyFont="1" applyFill="1" applyBorder="1" applyAlignment="1" applyProtection="1">
      <alignment horizontal="center" vertical="center"/>
    </xf>
    <xf numFmtId="164" fontId="93" fillId="24" borderId="101" xfId="0" applyNumberFormat="1" applyFont="1" applyFill="1" applyBorder="1" applyAlignment="1" applyProtection="1">
      <alignment horizontal="center" vertical="center"/>
    </xf>
    <xf numFmtId="164" fontId="93" fillId="24" borderId="102" xfId="0" applyNumberFormat="1" applyFont="1" applyFill="1" applyBorder="1" applyAlignment="1" applyProtection="1">
      <alignment horizontal="center" vertical="center"/>
    </xf>
    <xf numFmtId="164" fontId="93" fillId="24" borderId="103" xfId="0" applyNumberFormat="1" applyFont="1" applyFill="1" applyBorder="1" applyAlignment="1" applyProtection="1">
      <alignment horizontal="center" vertical="center"/>
    </xf>
    <xf numFmtId="0" fontId="51" fillId="4" borderId="8" xfId="0" applyFont="1" applyFill="1" applyBorder="1" applyAlignment="1" applyProtection="1">
      <alignment horizontal="center" vertical="center"/>
    </xf>
    <xf numFmtId="0" fontId="51" fillId="4" borderId="7" xfId="0" applyFont="1" applyFill="1" applyBorder="1" applyAlignment="1" applyProtection="1">
      <alignment horizontal="center" vertical="center"/>
    </xf>
    <xf numFmtId="0" fontId="18" fillId="4" borderId="0" xfId="0" applyFont="1" applyFill="1" applyBorder="1" applyAlignment="1" applyProtection="1">
      <alignment horizontal="center" vertical="center"/>
    </xf>
    <xf numFmtId="166" fontId="57" fillId="9" borderId="114" xfId="0" applyNumberFormat="1" applyFont="1" applyFill="1" applyBorder="1" applyAlignment="1" applyProtection="1">
      <alignment horizontal="center" vertical="center"/>
    </xf>
    <xf numFmtId="164" fontId="52" fillId="11" borderId="10" xfId="0" applyNumberFormat="1" applyFont="1" applyFill="1" applyBorder="1" applyAlignment="1" applyProtection="1">
      <alignment horizontal="center" vertical="center"/>
    </xf>
    <xf numFmtId="0" fontId="25" fillId="12" borderId="0" xfId="3" applyFont="1" applyFill="1" applyBorder="1" applyAlignment="1" applyProtection="1">
      <alignment horizontal="right" vertical="center" indent="1"/>
    </xf>
    <xf numFmtId="49" fontId="55" fillId="4" borderId="8" xfId="0" applyNumberFormat="1" applyFont="1" applyFill="1" applyBorder="1" applyAlignment="1" applyProtection="1">
      <alignment horizontal="center" vertical="center" wrapText="1"/>
    </xf>
    <xf numFmtId="49" fontId="55" fillId="4" borderId="20" xfId="0" applyNumberFormat="1" applyFont="1" applyFill="1" applyBorder="1" applyAlignment="1" applyProtection="1">
      <alignment horizontal="center" vertical="center" wrapText="1"/>
    </xf>
    <xf numFmtId="164" fontId="51" fillId="9" borderId="0" xfId="2" applyNumberFormat="1" applyFont="1" applyFill="1" applyBorder="1" applyAlignment="1" applyProtection="1">
      <alignment horizontal="center" vertical="center"/>
    </xf>
    <xf numFmtId="166" fontId="57" fillId="9" borderId="10" xfId="0" applyNumberFormat="1" applyFont="1" applyFill="1" applyBorder="1" applyAlignment="1" applyProtection="1">
      <alignment horizontal="center" vertical="center"/>
    </xf>
    <xf numFmtId="0" fontId="55" fillId="27" borderId="8" xfId="0" applyFont="1" applyFill="1" applyBorder="1" applyAlignment="1" applyProtection="1">
      <alignment horizontal="center" vertical="center"/>
    </xf>
    <xf numFmtId="0" fontId="55" fillId="27" borderId="20" xfId="0" applyFont="1" applyFill="1" applyBorder="1" applyAlignment="1" applyProtection="1">
      <alignment horizontal="center" vertical="center"/>
    </xf>
    <xf numFmtId="0" fontId="55" fillId="27" borderId="0" xfId="0" applyFont="1" applyFill="1" applyBorder="1" applyAlignment="1" applyProtection="1">
      <alignment horizontal="center" vertical="center"/>
    </xf>
    <xf numFmtId="0" fontId="55" fillId="20" borderId="8" xfId="0" applyFont="1" applyFill="1" applyBorder="1" applyAlignment="1" applyProtection="1">
      <alignment horizontal="center" vertical="center"/>
    </xf>
    <xf numFmtId="0" fontId="55" fillId="20" borderId="0" xfId="0" applyFont="1" applyFill="1" applyBorder="1" applyAlignment="1" applyProtection="1">
      <alignment horizontal="center" vertical="center"/>
    </xf>
    <xf numFmtId="0" fontId="53" fillId="11" borderId="0" xfId="0" applyFont="1" applyFill="1" applyBorder="1" applyAlignment="1" applyProtection="1">
      <alignment horizontal="center" vertical="center"/>
    </xf>
    <xf numFmtId="165" fontId="50" fillId="9" borderId="0" xfId="0" applyNumberFormat="1" applyFont="1" applyFill="1" applyBorder="1" applyAlignment="1" applyProtection="1">
      <alignment horizontal="center" vertical="center"/>
    </xf>
    <xf numFmtId="0" fontId="60" fillId="2" borderId="0" xfId="0" applyFont="1" applyFill="1" applyBorder="1" applyAlignment="1" applyProtection="1">
      <alignment horizontal="left" vertical="center" indent="1"/>
    </xf>
    <xf numFmtId="0" fontId="34" fillId="2" borderId="0" xfId="0" applyFont="1" applyFill="1" applyAlignment="1" applyProtection="1">
      <alignment horizontal="center" vertical="center"/>
    </xf>
    <xf numFmtId="0" fontId="15" fillId="2" borderId="11" xfId="0" applyFont="1" applyFill="1" applyBorder="1" applyAlignment="1" applyProtection="1">
      <alignment horizontal="center" vertical="center"/>
    </xf>
    <xf numFmtId="165" fontId="16" fillId="2" borderId="11" xfId="2" applyNumberFormat="1" applyFont="1" applyFill="1" applyBorder="1" applyAlignment="1" applyProtection="1">
      <alignment horizontal="center" vertical="center"/>
    </xf>
    <xf numFmtId="0" fontId="0" fillId="2" borderId="11" xfId="0" applyFill="1" applyBorder="1" applyAlignment="1" applyProtection="1">
      <alignment horizontal="center" vertical="center"/>
    </xf>
    <xf numFmtId="0" fontId="31" fillId="2" borderId="11" xfId="0" applyFont="1" applyFill="1" applyBorder="1" applyAlignment="1" applyProtection="1">
      <alignment horizontal="center" vertical="center"/>
    </xf>
    <xf numFmtId="0" fontId="31" fillId="2" borderId="0" xfId="0" applyFont="1" applyFill="1" applyBorder="1" applyAlignment="1" applyProtection="1">
      <alignment horizontal="center" vertical="center"/>
    </xf>
    <xf numFmtId="0" fontId="32" fillId="2" borderId="11" xfId="0" applyFont="1" applyFill="1" applyBorder="1" applyAlignment="1" applyProtection="1">
      <alignment horizontal="center" vertical="center"/>
    </xf>
    <xf numFmtId="165" fontId="33" fillId="2" borderId="11" xfId="0" applyNumberFormat="1" applyFont="1" applyFill="1" applyBorder="1" applyAlignment="1" applyProtection="1">
      <alignment horizontal="center" vertical="center"/>
    </xf>
    <xf numFmtId="0" fontId="34" fillId="8" borderId="10" xfId="0" applyFont="1" applyFill="1" applyBorder="1" applyAlignment="1" applyProtection="1">
      <alignment horizontal="center" vertical="center"/>
    </xf>
    <xf numFmtId="0" fontId="6" fillId="2" borderId="11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55" fillId="6" borderId="8" xfId="0" applyFont="1" applyFill="1" applyBorder="1" applyAlignment="1" applyProtection="1">
      <alignment horizontal="center" vertical="center"/>
    </xf>
    <xf numFmtId="10" fontId="95" fillId="9" borderId="0" xfId="2" applyNumberFormat="1" applyFont="1" applyFill="1" applyBorder="1" applyAlignment="1" applyProtection="1">
      <alignment horizontal="center" vertical="center"/>
    </xf>
    <xf numFmtId="10" fontId="95" fillId="9" borderId="10" xfId="2" applyNumberFormat="1" applyFont="1" applyFill="1" applyBorder="1" applyAlignment="1" applyProtection="1">
      <alignment horizontal="center" vertical="center"/>
    </xf>
    <xf numFmtId="0" fontId="51" fillId="20" borderId="9" xfId="0" applyFont="1" applyFill="1" applyBorder="1" applyAlignment="1" applyProtection="1">
      <alignment horizontal="center" vertical="center"/>
    </xf>
    <xf numFmtId="165" fontId="40" fillId="23" borderId="3" xfId="0" applyNumberFormat="1" applyFont="1" applyFill="1" applyBorder="1" applyAlignment="1" applyProtection="1">
      <alignment horizontal="center" vertical="center" wrapText="1"/>
      <protection locked="0"/>
    </xf>
    <xf numFmtId="165" fontId="36" fillId="23" borderId="21" xfId="0" applyNumberFormat="1" applyFont="1" applyFill="1" applyBorder="1" applyAlignment="1" applyProtection="1">
      <alignment horizontal="center" vertical="center" wrapText="1"/>
      <protection locked="0"/>
    </xf>
    <xf numFmtId="165" fontId="36" fillId="23" borderId="22" xfId="0" applyNumberFormat="1" applyFont="1" applyFill="1" applyBorder="1" applyAlignment="1" applyProtection="1">
      <alignment horizontal="center" vertical="center" wrapText="1"/>
      <protection locked="0"/>
    </xf>
    <xf numFmtId="165" fontId="36" fillId="23" borderId="4" xfId="0" applyNumberFormat="1" applyFont="1" applyFill="1" applyBorder="1" applyAlignment="1" applyProtection="1">
      <alignment horizontal="center" vertical="center" wrapText="1"/>
      <protection locked="0"/>
    </xf>
    <xf numFmtId="165" fontId="36" fillId="23" borderId="0" xfId="0" applyNumberFormat="1" applyFont="1" applyFill="1" applyBorder="1" applyAlignment="1" applyProtection="1">
      <alignment horizontal="center" vertical="center" wrapText="1"/>
      <protection locked="0"/>
    </xf>
    <xf numFmtId="165" fontId="36" fillId="23" borderId="14" xfId="0" applyNumberFormat="1" applyFont="1" applyFill="1" applyBorder="1" applyAlignment="1" applyProtection="1">
      <alignment horizontal="center" vertical="center" wrapText="1"/>
      <protection locked="0"/>
    </xf>
    <xf numFmtId="165" fontId="36" fillId="23" borderId="23" xfId="0" applyNumberFormat="1" applyFont="1" applyFill="1" applyBorder="1" applyAlignment="1" applyProtection="1">
      <alignment horizontal="center" vertical="center" wrapText="1"/>
      <protection locked="0"/>
    </xf>
    <xf numFmtId="165" fontId="36" fillId="23" borderId="20" xfId="0" applyNumberFormat="1" applyFont="1" applyFill="1" applyBorder="1" applyAlignment="1" applyProtection="1">
      <alignment horizontal="center" vertical="center" wrapText="1"/>
      <protection locked="0"/>
    </xf>
    <xf numFmtId="165" fontId="36" fillId="23" borderId="24" xfId="0" applyNumberFormat="1" applyFont="1" applyFill="1" applyBorder="1" applyAlignment="1" applyProtection="1">
      <alignment horizontal="center" vertical="center" wrapText="1"/>
      <protection locked="0"/>
    </xf>
    <xf numFmtId="0" fontId="11" fillId="16" borderId="50" xfId="1" applyNumberFormat="1" applyFont="1" applyFill="1" applyBorder="1" applyAlignment="1" applyProtection="1">
      <alignment horizontal="center"/>
      <protection locked="0"/>
    </xf>
    <xf numFmtId="0" fontId="11" fillId="16" borderId="47" xfId="1" applyNumberFormat="1" applyFont="1" applyFill="1" applyBorder="1" applyAlignment="1" applyProtection="1">
      <alignment horizontal="center"/>
      <protection locked="0"/>
    </xf>
    <xf numFmtId="165" fontId="22" fillId="7" borderId="0" xfId="0" applyNumberFormat="1" applyFont="1" applyFill="1" applyBorder="1" applyAlignment="1" applyProtection="1">
      <alignment horizontal="center" vertical="center"/>
    </xf>
    <xf numFmtId="166" fontId="58" fillId="7" borderId="115" xfId="0" applyNumberFormat="1" applyFont="1" applyFill="1" applyBorder="1" applyAlignment="1" applyProtection="1">
      <alignment horizontal="center" vertical="center"/>
    </xf>
    <xf numFmtId="166" fontId="58" fillId="7" borderId="116" xfId="0" applyNumberFormat="1" applyFont="1" applyFill="1" applyBorder="1" applyAlignment="1" applyProtection="1">
      <alignment horizontal="center" vertical="center"/>
    </xf>
    <xf numFmtId="166" fontId="58" fillId="7" borderId="10" xfId="0" applyNumberFormat="1" applyFont="1" applyFill="1" applyBorder="1" applyAlignment="1" applyProtection="1">
      <alignment horizontal="center" vertical="center"/>
    </xf>
    <xf numFmtId="166" fontId="58" fillId="7" borderId="15" xfId="0" applyNumberFormat="1" applyFont="1" applyFill="1" applyBorder="1" applyAlignment="1" applyProtection="1">
      <alignment horizontal="center" vertical="center"/>
    </xf>
    <xf numFmtId="0" fontId="19" fillId="4" borderId="0" xfId="0" applyFont="1" applyFill="1" applyBorder="1" applyAlignment="1" applyProtection="1">
      <alignment horizontal="center" vertical="center"/>
    </xf>
    <xf numFmtId="0" fontId="11" fillId="16" borderId="49" xfId="1" applyNumberFormat="1" applyFont="1" applyFill="1" applyBorder="1" applyAlignment="1" applyProtection="1">
      <alignment horizontal="center" vertical="center"/>
      <protection locked="0"/>
    </xf>
    <xf numFmtId="0" fontId="11" fillId="16" borderId="46" xfId="1" applyNumberFormat="1" applyFont="1" applyFill="1" applyBorder="1" applyAlignment="1" applyProtection="1">
      <alignment horizontal="center" vertical="center"/>
      <protection locked="0"/>
    </xf>
    <xf numFmtId="0" fontId="55" fillId="5" borderId="0" xfId="0" applyFont="1" applyFill="1" applyBorder="1" applyAlignment="1" applyProtection="1">
      <alignment horizontal="center" vertical="center"/>
    </xf>
    <xf numFmtId="0" fontId="55" fillId="9" borderId="20" xfId="0" applyFont="1" applyFill="1" applyBorder="1" applyAlignment="1" applyProtection="1">
      <alignment horizontal="center" vertical="center"/>
    </xf>
    <xf numFmtId="0" fontId="54" fillId="27" borderId="0" xfId="0" applyFont="1" applyFill="1" applyBorder="1" applyAlignment="1" applyProtection="1">
      <alignment horizontal="center" vertical="center"/>
    </xf>
    <xf numFmtId="0" fontId="11" fillId="16" borderId="51" xfId="1" applyNumberFormat="1" applyFont="1" applyFill="1" applyBorder="1" applyAlignment="1" applyProtection="1">
      <alignment horizontal="center"/>
      <protection locked="0"/>
    </xf>
    <xf numFmtId="0" fontId="11" fillId="16" borderId="48" xfId="1" applyNumberFormat="1" applyFont="1" applyFill="1" applyBorder="1" applyAlignment="1" applyProtection="1">
      <alignment horizontal="center"/>
      <protection locked="0"/>
    </xf>
    <xf numFmtId="9" fontId="2" fillId="9" borderId="35" xfId="2" applyFont="1" applyFill="1" applyBorder="1" applyAlignment="1" applyProtection="1">
      <alignment horizontal="center" vertical="center"/>
    </xf>
    <xf numFmtId="0" fontId="88" fillId="26" borderId="6" xfId="0" applyFont="1" applyFill="1" applyBorder="1" applyAlignment="1" applyProtection="1">
      <alignment horizontal="center" vertical="center"/>
    </xf>
    <xf numFmtId="0" fontId="55" fillId="5" borderId="8" xfId="0" applyFont="1" applyFill="1" applyBorder="1" applyAlignment="1" applyProtection="1">
      <alignment horizontal="center"/>
    </xf>
    <xf numFmtId="0" fontId="55" fillId="4" borderId="7" xfId="0" applyFont="1" applyFill="1" applyBorder="1" applyAlignment="1" applyProtection="1">
      <alignment horizontal="center"/>
    </xf>
    <xf numFmtId="0" fontId="55" fillId="4" borderId="8" xfId="0" applyFont="1" applyFill="1" applyBorder="1" applyAlignment="1" applyProtection="1">
      <alignment horizontal="center"/>
    </xf>
    <xf numFmtId="1" fontId="11" fillId="16" borderId="50" xfId="1" applyNumberFormat="1" applyFont="1" applyFill="1" applyBorder="1" applyAlignment="1" applyProtection="1">
      <alignment horizontal="center"/>
      <protection locked="0"/>
    </xf>
    <xf numFmtId="1" fontId="11" fillId="16" borderId="47" xfId="1" applyNumberFormat="1" applyFont="1" applyFill="1" applyBorder="1" applyAlignment="1" applyProtection="1">
      <alignment horizontal="center"/>
      <protection locked="0"/>
    </xf>
    <xf numFmtId="0" fontId="51" fillId="20" borderId="122" xfId="0" applyFont="1" applyFill="1" applyBorder="1" applyAlignment="1" applyProtection="1">
      <alignment horizontal="center" vertical="center"/>
    </xf>
    <xf numFmtId="0" fontId="51" fillId="20" borderId="121" xfId="0" applyFont="1" applyFill="1" applyBorder="1" applyAlignment="1" applyProtection="1">
      <alignment horizontal="center" vertical="center"/>
    </xf>
    <xf numFmtId="0" fontId="88" fillId="2" borderId="0" xfId="0" applyFont="1" applyFill="1" applyBorder="1" applyAlignment="1" applyProtection="1">
      <alignment horizontal="center" vertical="center"/>
    </xf>
    <xf numFmtId="0" fontId="51" fillId="4" borderId="11" xfId="0" applyFont="1" applyFill="1" applyBorder="1" applyAlignment="1" applyProtection="1">
      <alignment horizontal="center" vertical="center"/>
    </xf>
    <xf numFmtId="0" fontId="51" fillId="4" borderId="0" xfId="0" applyFont="1" applyFill="1" applyBorder="1" applyAlignment="1" applyProtection="1">
      <alignment horizontal="center" vertical="center"/>
    </xf>
    <xf numFmtId="0" fontId="51" fillId="27" borderId="0" xfId="0" applyFont="1" applyFill="1" applyBorder="1" applyAlignment="1" applyProtection="1">
      <alignment horizontal="center" vertical="center"/>
    </xf>
    <xf numFmtId="0" fontId="51" fillId="20" borderId="0" xfId="0" applyFont="1" applyFill="1" applyBorder="1" applyAlignment="1" applyProtection="1">
      <alignment horizontal="center" vertical="center"/>
    </xf>
    <xf numFmtId="0" fontId="51" fillId="11" borderId="0" xfId="0" applyFont="1" applyFill="1" applyBorder="1" applyAlignment="1" applyProtection="1">
      <alignment horizontal="center" vertical="center"/>
    </xf>
    <xf numFmtId="164" fontId="18" fillId="44" borderId="118" xfId="4" applyNumberFormat="1" applyFont="1" applyFill="1" applyBorder="1" applyAlignment="1" applyProtection="1">
      <alignment horizontal="center" vertical="center"/>
      <protection locked="0"/>
    </xf>
    <xf numFmtId="164" fontId="18" fillId="45" borderId="118" xfId="4" applyNumberFormat="1" applyFont="1" applyFill="1" applyBorder="1" applyAlignment="1" applyProtection="1">
      <alignment horizontal="center" vertical="center"/>
      <protection locked="0"/>
    </xf>
    <xf numFmtId="0" fontId="55" fillId="2" borderId="11" xfId="0" applyFont="1" applyFill="1" applyBorder="1" applyAlignment="1" applyProtection="1">
      <alignment horizontal="center"/>
    </xf>
    <xf numFmtId="0" fontId="55" fillId="2" borderId="0" xfId="0" applyFont="1" applyFill="1" applyBorder="1" applyAlignment="1" applyProtection="1">
      <alignment horizontal="center"/>
    </xf>
    <xf numFmtId="0" fontId="55" fillId="2" borderId="0" xfId="0" applyFont="1" applyFill="1" applyBorder="1" applyAlignment="1" applyProtection="1">
      <alignment horizontal="center" vertical="center"/>
    </xf>
    <xf numFmtId="0" fontId="55" fillId="2" borderId="10" xfId="0" applyFont="1" applyFill="1" applyBorder="1" applyAlignment="1" applyProtection="1">
      <alignment horizontal="center" vertical="center"/>
    </xf>
    <xf numFmtId="0" fontId="44" fillId="2" borderId="8" xfId="1" applyNumberFormat="1" applyFont="1" applyFill="1" applyBorder="1" applyAlignment="1" applyProtection="1">
      <alignment horizontal="center" vertical="center"/>
      <protection locked="0"/>
    </xf>
    <xf numFmtId="164" fontId="104" fillId="9" borderId="0" xfId="1" applyFont="1" applyFill="1" applyBorder="1" applyAlignment="1" applyProtection="1">
      <alignment horizontal="center" vertical="center"/>
      <protection locked="0"/>
    </xf>
    <xf numFmtId="164" fontId="102" fillId="2" borderId="0" xfId="1" applyFont="1" applyFill="1" applyBorder="1" applyAlignment="1" applyProtection="1">
      <alignment horizontal="center" vertical="center"/>
      <protection locked="0"/>
    </xf>
    <xf numFmtId="49" fontId="55" fillId="2" borderId="0" xfId="0" applyNumberFormat="1" applyFont="1" applyFill="1" applyBorder="1" applyAlignment="1" applyProtection="1">
      <alignment horizontal="center" vertical="center" wrapText="1"/>
    </xf>
    <xf numFmtId="49" fontId="55" fillId="2" borderId="10" xfId="0" applyNumberFormat="1" applyFont="1" applyFill="1" applyBorder="1" applyAlignment="1" applyProtection="1">
      <alignment horizontal="center" vertical="center" wrapText="1"/>
    </xf>
    <xf numFmtId="164" fontId="100" fillId="2" borderId="0" xfId="1" applyFont="1" applyFill="1" applyBorder="1" applyAlignment="1" applyProtection="1">
      <alignment horizontal="center" vertical="center"/>
      <protection locked="0"/>
    </xf>
    <xf numFmtId="9" fontId="44" fillId="2" borderId="10" xfId="2" applyFont="1" applyFill="1" applyBorder="1" applyAlignment="1" applyProtection="1">
      <alignment horizontal="center" vertical="center"/>
    </xf>
    <xf numFmtId="0" fontId="98" fillId="2" borderId="10" xfId="0" applyFont="1" applyFill="1" applyBorder="1" applyAlignment="1" applyProtection="1">
      <alignment horizontal="center" vertical="center"/>
    </xf>
    <xf numFmtId="0" fontId="44" fillId="2" borderId="0" xfId="1" applyNumberFormat="1" applyFont="1" applyFill="1" applyBorder="1" applyAlignment="1" applyProtection="1">
      <alignment horizontal="center"/>
      <protection locked="0"/>
    </xf>
    <xf numFmtId="164" fontId="18" fillId="11" borderId="118" xfId="4" applyNumberFormat="1" applyFont="1" applyFill="1" applyBorder="1" applyAlignment="1" applyProtection="1">
      <alignment horizontal="center" vertical="center"/>
      <protection locked="0"/>
    </xf>
    <xf numFmtId="164" fontId="18" fillId="11" borderId="119" xfId="4" applyNumberFormat="1" applyFont="1" applyFill="1" applyBorder="1" applyAlignment="1" applyProtection="1">
      <alignment horizontal="center" vertical="center"/>
      <protection locked="0"/>
    </xf>
    <xf numFmtId="164" fontId="18" fillId="2" borderId="0" xfId="1" applyFont="1" applyFill="1" applyBorder="1" applyAlignment="1" applyProtection="1">
      <alignment horizontal="center" vertical="center"/>
      <protection locked="0"/>
    </xf>
    <xf numFmtId="164" fontId="18" fillId="11" borderId="120" xfId="4" applyNumberFormat="1" applyFont="1" applyFill="1" applyBorder="1" applyAlignment="1" applyProtection="1">
      <alignment horizontal="center" vertical="center"/>
      <protection locked="0"/>
    </xf>
    <xf numFmtId="166" fontId="57" fillId="2" borderId="0" xfId="0" applyNumberFormat="1" applyFont="1" applyFill="1" applyBorder="1" applyAlignment="1" applyProtection="1">
      <alignment horizontal="center" vertical="center"/>
    </xf>
    <xf numFmtId="166" fontId="58" fillId="2" borderId="0" xfId="0" applyNumberFormat="1" applyFont="1" applyFill="1" applyBorder="1" applyAlignment="1" applyProtection="1">
      <alignment horizontal="center" vertical="center"/>
    </xf>
    <xf numFmtId="164" fontId="51" fillId="2" borderId="0" xfId="2" applyNumberFormat="1" applyFont="1" applyFill="1" applyBorder="1" applyAlignment="1" applyProtection="1">
      <alignment horizontal="center" vertical="center"/>
    </xf>
    <xf numFmtId="164" fontId="52" fillId="2" borderId="0" xfId="0" applyNumberFormat="1" applyFont="1" applyFill="1" applyBorder="1" applyAlignment="1" applyProtection="1">
      <alignment horizontal="center" vertical="center"/>
    </xf>
    <xf numFmtId="164" fontId="75" fillId="24" borderId="105" xfId="0" applyNumberFormat="1" applyFont="1" applyFill="1" applyBorder="1" applyAlignment="1" applyProtection="1">
      <alignment horizontal="center" vertical="center"/>
    </xf>
    <xf numFmtId="164" fontId="75" fillId="24" borderId="99" xfId="0" applyNumberFormat="1" applyFont="1" applyFill="1" applyBorder="1" applyAlignment="1" applyProtection="1">
      <alignment horizontal="center" vertical="center"/>
    </xf>
    <xf numFmtId="164" fontId="75" fillId="24" borderId="0" xfId="0" applyNumberFormat="1" applyFont="1" applyFill="1" applyBorder="1" applyAlignment="1" applyProtection="1">
      <alignment horizontal="center" vertical="center"/>
    </xf>
    <xf numFmtId="164" fontId="75" fillId="24" borderId="10" xfId="0" applyNumberFormat="1" applyFont="1" applyFill="1" applyBorder="1" applyAlignment="1" applyProtection="1">
      <alignment horizontal="center" vertical="center"/>
    </xf>
    <xf numFmtId="0" fontId="66" fillId="2" borderId="106" xfId="0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center" vertical="center"/>
    </xf>
    <xf numFmtId="0" fontId="55" fillId="9" borderId="0" xfId="0" applyFont="1" applyFill="1" applyBorder="1" applyAlignment="1" applyProtection="1">
      <alignment horizontal="center" vertical="center"/>
    </xf>
    <xf numFmtId="0" fontId="11" fillId="16" borderId="67" xfId="1" applyNumberFormat="1" applyFont="1" applyFill="1" applyBorder="1" applyAlignment="1" applyProtection="1">
      <alignment horizontal="center" vertical="center"/>
    </xf>
    <xf numFmtId="0" fontId="11" fillId="16" borderId="68" xfId="1" applyNumberFormat="1" applyFont="1" applyFill="1" applyBorder="1" applyAlignment="1" applyProtection="1">
      <alignment horizontal="center" vertical="center"/>
    </xf>
    <xf numFmtId="0" fontId="25" fillId="30" borderId="0" xfId="3" applyFont="1" applyFill="1" applyBorder="1" applyAlignment="1" applyProtection="1">
      <alignment horizontal="right" vertical="center" indent="1"/>
    </xf>
    <xf numFmtId="49" fontId="55" fillId="17" borderId="8" xfId="0" applyNumberFormat="1" applyFont="1" applyFill="1" applyBorder="1" applyAlignment="1" applyProtection="1">
      <alignment horizontal="center" vertical="center" wrapText="1"/>
    </xf>
    <xf numFmtId="49" fontId="55" fillId="17" borderId="0" xfId="0" applyNumberFormat="1" applyFont="1" applyFill="1" applyBorder="1" applyAlignment="1" applyProtection="1">
      <alignment horizontal="center" vertical="center" wrapText="1"/>
    </xf>
    <xf numFmtId="0" fontId="55" fillId="4" borderId="7" xfId="0" applyFont="1" applyFill="1" applyBorder="1" applyAlignment="1" applyProtection="1">
      <alignment horizontal="center" vertical="center"/>
    </xf>
    <xf numFmtId="0" fontId="55" fillId="4" borderId="8" xfId="0" applyFont="1" applyFill="1" applyBorder="1" applyAlignment="1" applyProtection="1">
      <alignment horizontal="center" vertical="center"/>
    </xf>
    <xf numFmtId="0" fontId="55" fillId="4" borderId="0" xfId="0" applyFont="1" applyFill="1" applyBorder="1" applyAlignment="1" applyProtection="1">
      <alignment horizontal="center" vertical="center"/>
    </xf>
    <xf numFmtId="0" fontId="55" fillId="5" borderId="8" xfId="0" applyFont="1" applyFill="1" applyBorder="1" applyAlignment="1" applyProtection="1">
      <alignment horizontal="center" vertical="center"/>
    </xf>
    <xf numFmtId="0" fontId="88" fillId="26" borderId="6" xfId="0" applyNumberFormat="1" applyFont="1" applyFill="1" applyBorder="1" applyAlignment="1" applyProtection="1">
      <alignment horizontal="center" vertical="center"/>
    </xf>
    <xf numFmtId="164" fontId="76" fillId="14" borderId="0" xfId="1" applyNumberFormat="1" applyFont="1" applyFill="1" applyBorder="1" applyAlignment="1" applyProtection="1">
      <alignment horizontal="center" vertical="center"/>
    </xf>
    <xf numFmtId="164" fontId="76" fillId="14" borderId="10" xfId="1" applyNumberFormat="1" applyFont="1" applyFill="1" applyBorder="1" applyAlignment="1" applyProtection="1">
      <alignment horizontal="center" vertical="center"/>
    </xf>
    <xf numFmtId="0" fontId="51" fillId="17" borderId="8" xfId="0" applyFont="1" applyFill="1" applyBorder="1" applyAlignment="1" applyProtection="1">
      <alignment horizontal="center" vertical="center"/>
    </xf>
    <xf numFmtId="0" fontId="51" fillId="17" borderId="9" xfId="0" applyFont="1" applyFill="1" applyBorder="1" applyAlignment="1" applyProtection="1">
      <alignment horizontal="center" vertical="center"/>
    </xf>
    <xf numFmtId="164" fontId="76" fillId="23" borderId="0" xfId="1" applyNumberFormat="1" applyFont="1" applyFill="1" applyBorder="1" applyAlignment="1" applyProtection="1">
      <alignment horizontal="left" vertical="center"/>
    </xf>
    <xf numFmtId="164" fontId="76" fillId="23" borderId="10" xfId="1" applyNumberFormat="1" applyFont="1" applyFill="1" applyBorder="1" applyAlignment="1" applyProtection="1">
      <alignment horizontal="left" vertical="center"/>
    </xf>
    <xf numFmtId="10" fontId="73" fillId="9" borderId="0" xfId="2" applyNumberFormat="1" applyFont="1" applyFill="1" applyBorder="1" applyAlignment="1" applyProtection="1">
      <alignment horizontal="center" vertical="center"/>
    </xf>
    <xf numFmtId="10" fontId="73" fillId="9" borderId="10" xfId="2" applyNumberFormat="1" applyFont="1" applyFill="1" applyBorder="1" applyAlignment="1" applyProtection="1">
      <alignment horizontal="center" vertical="center"/>
    </xf>
    <xf numFmtId="165" fontId="74" fillId="16" borderId="0" xfId="0" applyNumberFormat="1" applyFont="1" applyFill="1" applyBorder="1" applyAlignment="1" applyProtection="1">
      <alignment horizontal="right" vertical="center" wrapText="1" indent="2"/>
    </xf>
    <xf numFmtId="165" fontId="73" fillId="16" borderId="0" xfId="0" applyNumberFormat="1" applyFont="1" applyFill="1" applyBorder="1" applyAlignment="1" applyProtection="1">
      <alignment horizontal="right" vertical="center" wrapText="1" indent="2"/>
    </xf>
    <xf numFmtId="165" fontId="73" fillId="16" borderId="6" xfId="0" applyNumberFormat="1" applyFont="1" applyFill="1" applyBorder="1" applyAlignment="1" applyProtection="1">
      <alignment horizontal="right" vertical="center" wrapText="1" indent="2"/>
    </xf>
    <xf numFmtId="165" fontId="73" fillId="16" borderId="10" xfId="0" applyNumberFormat="1" applyFont="1" applyFill="1" applyBorder="1" applyAlignment="1" applyProtection="1">
      <alignment horizontal="right" vertical="center" wrapText="1" indent="2"/>
    </xf>
    <xf numFmtId="165" fontId="73" fillId="16" borderId="12" xfId="0" applyNumberFormat="1" applyFont="1" applyFill="1" applyBorder="1" applyAlignment="1" applyProtection="1">
      <alignment horizontal="right" vertical="center" wrapText="1" indent="2"/>
    </xf>
    <xf numFmtId="164" fontId="72" fillId="25" borderId="0" xfId="1" applyFont="1" applyFill="1" applyBorder="1" applyAlignment="1" applyProtection="1">
      <alignment horizontal="right" vertical="center"/>
    </xf>
    <xf numFmtId="164" fontId="72" fillId="25" borderId="10" xfId="1" applyFont="1" applyFill="1" applyBorder="1" applyAlignment="1" applyProtection="1">
      <alignment horizontal="right" vertical="center"/>
    </xf>
    <xf numFmtId="9" fontId="2" fillId="9" borderId="10" xfId="2" applyFont="1" applyFill="1" applyBorder="1" applyAlignment="1" applyProtection="1">
      <alignment horizontal="center" vertical="center"/>
    </xf>
    <xf numFmtId="164" fontId="75" fillId="24" borderId="11" xfId="0" applyNumberFormat="1" applyFont="1" applyFill="1" applyBorder="1" applyAlignment="1" applyProtection="1">
      <alignment horizontal="center" vertical="center"/>
    </xf>
    <xf numFmtId="164" fontId="75" fillId="24" borderId="13" xfId="0" applyNumberFormat="1" applyFont="1" applyFill="1" applyBorder="1" applyAlignment="1" applyProtection="1">
      <alignment horizontal="center" vertical="center"/>
    </xf>
    <xf numFmtId="0" fontId="86" fillId="16" borderId="0" xfId="1" applyNumberFormat="1" applyFont="1" applyFill="1" applyBorder="1" applyAlignment="1" applyProtection="1">
      <alignment horizontal="center" vertical="center"/>
      <protection hidden="1"/>
    </xf>
    <xf numFmtId="0" fontId="56" fillId="39" borderId="0" xfId="4" applyNumberFormat="1" applyFont="1" applyFill="1" applyBorder="1" applyAlignment="1" applyProtection="1">
      <alignment horizontal="center" vertical="center"/>
      <protection hidden="1"/>
    </xf>
    <xf numFmtId="0" fontId="55" fillId="5" borderId="8" xfId="0" applyFont="1" applyFill="1" applyBorder="1" applyAlignment="1" applyProtection="1">
      <alignment horizontal="left" vertical="center" indent="14"/>
      <protection hidden="1"/>
    </xf>
    <xf numFmtId="0" fontId="25" fillId="30" borderId="0" xfId="3" applyFont="1" applyFill="1" applyBorder="1" applyAlignment="1" applyProtection="1">
      <alignment horizontal="right" vertical="center" indent="1"/>
      <protection hidden="1"/>
    </xf>
    <xf numFmtId="0" fontId="55" fillId="20" borderId="8" xfId="0" applyFont="1" applyFill="1" applyBorder="1" applyAlignment="1" applyProtection="1">
      <alignment horizontal="center" vertical="center"/>
      <protection hidden="1"/>
    </xf>
    <xf numFmtId="0" fontId="55" fillId="20" borderId="0" xfId="0" applyFont="1" applyFill="1" applyBorder="1" applyAlignment="1" applyProtection="1">
      <alignment horizontal="center" vertical="center"/>
      <protection hidden="1"/>
    </xf>
    <xf numFmtId="0" fontId="83" fillId="38" borderId="7" xfId="0" applyFont="1" applyFill="1" applyBorder="1" applyAlignment="1" applyProtection="1">
      <alignment horizontal="distributed" vertical="center" wrapText="1" indent="2"/>
      <protection hidden="1"/>
    </xf>
    <xf numFmtId="0" fontId="85" fillId="38" borderId="8" xfId="0" applyFont="1" applyFill="1" applyBorder="1" applyAlignment="1" applyProtection="1">
      <alignment horizontal="distributed" vertical="center" wrapText="1" indent="2"/>
      <protection hidden="1"/>
    </xf>
    <xf numFmtId="0" fontId="85" fillId="38" borderId="11" xfId="0" applyFont="1" applyFill="1" applyBorder="1" applyAlignment="1" applyProtection="1">
      <alignment horizontal="distributed" vertical="center" wrapText="1" indent="2"/>
      <protection hidden="1"/>
    </xf>
    <xf numFmtId="0" fontId="85" fillId="38" borderId="0" xfId="0" applyFont="1" applyFill="1" applyBorder="1" applyAlignment="1" applyProtection="1">
      <alignment horizontal="distributed" vertical="center" wrapText="1" indent="2"/>
      <protection hidden="1"/>
    </xf>
    <xf numFmtId="0" fontId="51" fillId="36" borderId="8" xfId="0" applyFont="1" applyFill="1" applyBorder="1" applyAlignment="1" applyProtection="1">
      <alignment horizontal="center" vertical="center"/>
      <protection hidden="1"/>
    </xf>
    <xf numFmtId="0" fontId="88" fillId="26" borderId="6" xfId="0" applyFont="1" applyFill="1" applyBorder="1" applyAlignment="1" applyProtection="1">
      <alignment horizontal="center" vertical="center"/>
      <protection hidden="1"/>
    </xf>
    <xf numFmtId="164" fontId="75" fillId="24" borderId="11" xfId="0" applyNumberFormat="1" applyFont="1" applyFill="1" applyBorder="1" applyAlignment="1" applyProtection="1">
      <alignment horizontal="center" vertical="center"/>
      <protection hidden="1"/>
    </xf>
    <xf numFmtId="164" fontId="75" fillId="24" borderId="13" xfId="0" applyNumberFormat="1" applyFont="1" applyFill="1" applyBorder="1" applyAlignment="1" applyProtection="1">
      <alignment horizontal="center" vertical="center"/>
      <protection hidden="1"/>
    </xf>
    <xf numFmtId="164" fontId="75" fillId="22" borderId="0" xfId="1" applyNumberFormat="1" applyFont="1" applyFill="1" applyBorder="1" applyAlignment="1" applyProtection="1">
      <alignment horizontal="center" vertical="center"/>
      <protection hidden="1"/>
    </xf>
    <xf numFmtId="164" fontId="75" fillId="22" borderId="10" xfId="1" applyNumberFormat="1" applyFont="1" applyFill="1" applyBorder="1" applyAlignment="1" applyProtection="1">
      <alignment horizontal="center" vertical="center"/>
      <protection hidden="1"/>
    </xf>
    <xf numFmtId="164" fontId="75" fillId="23" borderId="130" xfId="1" applyNumberFormat="1" applyFont="1" applyFill="1" applyBorder="1" applyAlignment="1" applyProtection="1">
      <alignment horizontal="left" vertical="center"/>
      <protection hidden="1"/>
    </xf>
    <xf numFmtId="164" fontId="75" fillId="23" borderId="132" xfId="1" applyNumberFormat="1" applyFont="1" applyFill="1" applyBorder="1" applyAlignment="1" applyProtection="1">
      <alignment horizontal="left" vertical="center"/>
      <protection hidden="1"/>
    </xf>
    <xf numFmtId="164" fontId="106" fillId="35" borderId="0" xfId="1" applyFont="1" applyFill="1" applyBorder="1" applyAlignment="1" applyProtection="1">
      <alignment horizontal="distributed" vertical="center" indent="5"/>
      <protection hidden="1"/>
    </xf>
    <xf numFmtId="164" fontId="106" fillId="35" borderId="10" xfId="1" applyFont="1" applyFill="1" applyBorder="1" applyAlignment="1" applyProtection="1">
      <alignment horizontal="distributed" vertical="center" indent="5"/>
      <protection hidden="1"/>
    </xf>
    <xf numFmtId="164" fontId="105" fillId="24" borderId="126" xfId="0" applyNumberFormat="1" applyFont="1" applyFill="1" applyBorder="1" applyAlignment="1" applyProtection="1">
      <alignment horizontal="center" vertical="center"/>
      <protection hidden="1"/>
    </xf>
    <xf numFmtId="164" fontId="105" fillId="24" borderId="131" xfId="0" applyNumberFormat="1" applyFont="1" applyFill="1" applyBorder="1" applyAlignment="1" applyProtection="1">
      <alignment horizontal="center" vertical="center"/>
      <protection hidden="1"/>
    </xf>
    <xf numFmtId="164" fontId="105" fillId="24" borderId="130" xfId="0" applyNumberFormat="1" applyFont="1" applyFill="1" applyBorder="1" applyAlignment="1" applyProtection="1">
      <alignment horizontal="center" vertical="center"/>
      <protection hidden="1"/>
    </xf>
    <xf numFmtId="164" fontId="105" fillId="24" borderId="132" xfId="0" applyNumberFormat="1" applyFont="1" applyFill="1" applyBorder="1" applyAlignment="1" applyProtection="1">
      <alignment horizontal="center" vertical="center"/>
      <protection hidden="1"/>
    </xf>
    <xf numFmtId="9" fontId="2" fillId="8" borderId="10" xfId="2" applyFont="1" applyFill="1" applyBorder="1" applyAlignment="1" applyProtection="1">
      <alignment horizontal="center" vertical="center"/>
      <protection hidden="1"/>
    </xf>
    <xf numFmtId="0" fontId="60" fillId="2" borderId="0" xfId="0" applyFont="1" applyFill="1" applyBorder="1" applyAlignment="1" applyProtection="1">
      <alignment horizontal="left" vertical="center" indent="1"/>
      <protection hidden="1"/>
    </xf>
    <xf numFmtId="0" fontId="19" fillId="2" borderId="0" xfId="0" applyFont="1" applyFill="1" applyBorder="1" applyAlignment="1" applyProtection="1">
      <alignment horizontal="center" vertical="center"/>
      <protection hidden="1"/>
    </xf>
    <xf numFmtId="0" fontId="87" fillId="36" borderId="85" xfId="0" applyFont="1" applyFill="1" applyBorder="1" applyAlignment="1" applyProtection="1">
      <alignment horizontal="left" vertical="center" indent="1"/>
      <protection hidden="1"/>
    </xf>
    <xf numFmtId="0" fontId="87" fillId="36" borderId="86" xfId="0" applyFont="1" applyFill="1" applyBorder="1" applyAlignment="1" applyProtection="1">
      <alignment horizontal="left" vertical="center" indent="1"/>
      <protection hidden="1"/>
    </xf>
    <xf numFmtId="0" fontId="87" fillId="36" borderId="4" xfId="0" applyFont="1" applyFill="1" applyBorder="1" applyAlignment="1" applyProtection="1">
      <alignment horizontal="left" vertical="center" indent="1"/>
      <protection hidden="1"/>
    </xf>
    <xf numFmtId="0" fontId="87" fillId="36" borderId="0" xfId="0" applyFont="1" applyFill="1" applyBorder="1" applyAlignment="1" applyProtection="1">
      <alignment horizontal="left" vertical="center" indent="1"/>
      <protection hidden="1"/>
    </xf>
    <xf numFmtId="49" fontId="55" fillId="6" borderId="8" xfId="0" applyNumberFormat="1" applyFont="1" applyFill="1" applyBorder="1" applyAlignment="1" applyProtection="1">
      <alignment horizontal="center" vertical="center" wrapText="1"/>
      <protection hidden="1"/>
    </xf>
    <xf numFmtId="49" fontId="55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81" fillId="32" borderId="124" xfId="0" applyFont="1" applyFill="1" applyBorder="1" applyAlignment="1" applyProtection="1">
      <alignment horizontal="center" vertical="center"/>
      <protection hidden="1"/>
    </xf>
    <xf numFmtId="0" fontId="81" fillId="32" borderId="125" xfId="0" applyFont="1" applyFill="1" applyBorder="1" applyAlignment="1" applyProtection="1">
      <alignment horizontal="center" vertical="center"/>
      <protection hidden="1"/>
    </xf>
    <xf numFmtId="164" fontId="18" fillId="11" borderId="134" xfId="4" applyNumberFormat="1" applyFont="1" applyFill="1" applyBorder="1" applyAlignment="1" applyProtection="1">
      <alignment horizontal="center" vertical="center"/>
      <protection locked="0"/>
    </xf>
    <xf numFmtId="164" fontId="18" fillId="11" borderId="135" xfId="4" applyNumberFormat="1" applyFont="1" applyFill="1" applyBorder="1" applyAlignment="1" applyProtection="1">
      <alignment horizontal="center" vertical="center"/>
      <protection locked="0"/>
    </xf>
    <xf numFmtId="164" fontId="18" fillId="11" borderId="136" xfId="4" applyNumberFormat="1" applyFont="1" applyFill="1" applyBorder="1" applyAlignment="1" applyProtection="1">
      <alignment horizontal="center" vertical="center"/>
      <protection locked="0"/>
    </xf>
    <xf numFmtId="164" fontId="18" fillId="11" borderId="123" xfId="4" applyNumberFormat="1" applyFont="1" applyFill="1" applyBorder="1" applyAlignment="1" applyProtection="1">
      <alignment horizontal="center" vertical="center"/>
      <protection locked="0"/>
    </xf>
    <xf numFmtId="164" fontId="18" fillId="11" borderId="0" xfId="4" applyNumberFormat="1" applyFont="1" applyFill="1" applyBorder="1" applyAlignment="1" applyProtection="1">
      <alignment horizontal="center" vertical="center"/>
      <protection locked="0"/>
    </xf>
    <xf numFmtId="164" fontId="18" fillId="11" borderId="137" xfId="4" applyNumberFormat="1" applyFont="1" applyFill="1" applyBorder="1" applyAlignment="1" applyProtection="1">
      <alignment horizontal="center" vertical="center"/>
      <protection locked="0"/>
    </xf>
  </cellXfs>
  <cellStyles count="5">
    <cellStyle name="Excel Built-in Normal" xfId="3" xr:uid="{80F16614-5F47-5C48-AD17-C7606492E583}"/>
    <cellStyle name="Hiperlink" xfId="4" builtinId="8"/>
    <cellStyle name="Moeda" xfId="1" builtinId="4"/>
    <cellStyle name="Normal" xfId="0" builtinId="0"/>
    <cellStyle name="Porcentagem" xfId="2" builtinId="5"/>
  </cellStyles>
  <dxfs count="468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theme="2" tint="-0.74996185186315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theme="2" tint="-0.74996185186315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theme="2" tint="-0.74996185186315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57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</dxf>
    <dxf>
      <font>
        <color theme="2" tint="-0.74996185186315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57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</dxf>
    <dxf>
      <font>
        <color theme="2" tint="-0.74996185186315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57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</dxf>
    <dxf>
      <font>
        <color theme="2" tint="-0.74996185186315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57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</dxf>
    <dxf>
      <font>
        <color theme="2" tint="-0.74996185186315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57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</dxf>
    <dxf>
      <font>
        <color theme="2" tint="-0.74996185186315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57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</dxf>
    <dxf>
      <font>
        <color theme="2" tint="-0.74996185186315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57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</dxf>
    <dxf>
      <font>
        <color theme="2" tint="-0.74996185186315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57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</dxf>
    <dxf>
      <font>
        <color theme="2" tint="-0.74996185186315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57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</dxf>
    <dxf>
      <font>
        <color theme="2" tint="-0.74996185186315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57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</dxf>
    <dxf>
      <font>
        <color theme="2" tint="-0.74996185186315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57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</dxf>
    <dxf>
      <font>
        <color theme="2" tint="-0.749961851863155"/>
      </font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theme="2" tint="-0.74996185186315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FF473A"/>
      </font>
    </dxf>
  </dxfs>
  <tableStyles count="0" defaultTableStyle="TableStyleMedium2" defaultPivotStyle="PivotStyleLight16"/>
  <colors>
    <mruColors>
      <color rgb="FF890000"/>
      <color rgb="FF2B601F"/>
      <color rgb="FFA84317"/>
      <color rgb="FFD5BD82"/>
      <color rgb="FF933C16"/>
      <color rgb="FF8995A1"/>
      <color rgb="FFE2946C"/>
      <color rgb="FF80460E"/>
      <color rgb="FFFE988E"/>
      <color rgb="FFBBA6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pt-BR"/>
              <a:t>Desempenho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6525847720477761E-2"/>
          <c:y val="0.14609272220462843"/>
          <c:w val="0.93214316392269148"/>
          <c:h val="0.6917104341654258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3922F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5FF1-E544-93FF-27ECF9F34F8C}"/>
              </c:ext>
            </c:extLst>
          </c:dPt>
          <c:dPt>
            <c:idx val="2"/>
            <c:bubble3D val="0"/>
            <c:spPr>
              <a:solidFill>
                <a:srgbClr val="C04926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5FF1-E544-93FF-27ECF9F34F8C}"/>
              </c:ext>
            </c:extLst>
          </c:dPt>
          <c:dPt>
            <c:idx val="3"/>
            <c:bubble3D val="0"/>
            <c:spPr>
              <a:solidFill>
                <a:srgbClr val="DCA5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84-7EF9-CB4F-9DDC-DDA9C3F428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9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TESTE'!$P$31:$S$31</c:f>
              <c:numCache>
                <c:formatCode>0%</c:formatCode>
                <c:ptCount val="4"/>
                <c:pt idx="0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6-5641-81F1-675328F780CC}"/>
            </c:ext>
          </c:extLst>
        </c:ser>
        <c:ser>
          <c:idx val="1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5FF1-E544-93FF-27ECF9F34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TESTE'!$Q$9:$S$9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52A6-5641-81F1-675328F780CC}"/>
            </c:ext>
          </c:extLst>
        </c:ser>
        <c:ser>
          <c:idx val="2"/>
          <c:order val="2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5FF1-E544-93FF-27ECF9F34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TESTE'!$Q$10:$S$10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52A6-5641-81F1-675328F780CC}"/>
            </c:ext>
          </c:extLst>
        </c:ser>
        <c:ser>
          <c:idx val="3"/>
          <c:order val="3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5FF1-E544-93FF-27ECF9F34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TESTE'!$Q$11:$S$11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3D-52A6-5641-81F1-675328F780CC}"/>
            </c:ext>
          </c:extLst>
        </c:ser>
        <c:ser>
          <c:idx val="4"/>
          <c:order val="4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9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B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D-5FF1-E544-93FF-27ECF9F34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TESTE'!$Q$12:$S$12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3E-52A6-5641-81F1-675328F780CC}"/>
            </c:ext>
          </c:extLst>
        </c:ser>
        <c:ser>
          <c:idx val="5"/>
          <c:order val="5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F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1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3-5FF1-E544-93FF-27ECF9F34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TESTE'!$Q$13:$S$13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3F-52A6-5641-81F1-675328F780CC}"/>
            </c:ext>
          </c:extLst>
        </c:ser>
        <c:ser>
          <c:idx val="6"/>
          <c:order val="6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5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7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9-5FF1-E544-93FF-27ECF9F34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TESTE'!$Q$14:$S$14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40-52A6-5641-81F1-675328F780CC}"/>
            </c:ext>
          </c:extLst>
        </c:ser>
        <c:ser>
          <c:idx val="7"/>
          <c:order val="7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B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D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F-5FF1-E544-93FF-27ECF9F34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TESTE'!$Q$15:$S$15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41-52A6-5641-81F1-675328F780CC}"/>
            </c:ext>
          </c:extLst>
        </c:ser>
        <c:ser>
          <c:idx val="8"/>
          <c:order val="8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1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3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5-5FF1-E544-93FF-27ECF9F34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TESTE'!$Q$16:$S$16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42-52A6-5641-81F1-675328F780CC}"/>
            </c:ext>
          </c:extLst>
        </c:ser>
        <c:ser>
          <c:idx val="9"/>
          <c:order val="9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7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9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B-5FF1-E544-93FF-27ECF9F34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TESTE'!$Q$17:$S$17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43-52A6-5641-81F1-675328F780CC}"/>
            </c:ext>
          </c:extLst>
        </c:ser>
        <c:ser>
          <c:idx val="10"/>
          <c:order val="1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D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F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1-5FF1-E544-93FF-27ECF9F34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TESTE'!$Q$18:$S$18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44-52A6-5641-81F1-675328F780CC}"/>
            </c:ext>
          </c:extLst>
        </c:ser>
        <c:ser>
          <c:idx val="11"/>
          <c:order val="1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3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5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7-5FF1-E544-93FF-27ECF9F34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TESTE'!$Q$19:$S$19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45-52A6-5641-81F1-675328F780CC}"/>
            </c:ext>
          </c:extLst>
        </c:ser>
        <c:ser>
          <c:idx val="12"/>
          <c:order val="12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9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B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D-5FF1-E544-93FF-27ECF9F34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TESTE'!$Q$20:$S$20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46-52A6-5641-81F1-675328F780CC}"/>
            </c:ext>
          </c:extLst>
        </c:ser>
        <c:ser>
          <c:idx val="13"/>
          <c:order val="13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F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1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3-5FF1-E544-93FF-27ECF9F34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TESTE'!$Q$21:$S$21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47-52A6-5641-81F1-675328F780CC}"/>
            </c:ext>
          </c:extLst>
        </c:ser>
        <c:ser>
          <c:idx val="14"/>
          <c:order val="14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5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7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9-5FF1-E544-93FF-27ECF9F34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TESTE'!$Q$22:$S$22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48-52A6-5641-81F1-675328F780CC}"/>
            </c:ext>
          </c:extLst>
        </c:ser>
        <c:ser>
          <c:idx val="15"/>
          <c:order val="15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B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D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F-5FF1-E544-93FF-27ECF9F34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TESTE'!$Q$23:$S$23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49-52A6-5641-81F1-675328F780CC}"/>
            </c:ext>
          </c:extLst>
        </c:ser>
        <c:ser>
          <c:idx val="16"/>
          <c:order val="16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61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63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65-5FF1-E544-93FF-27ECF9F34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TESTE'!$Q$24:$S$24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4A-52A6-5641-81F1-675328F780CC}"/>
            </c:ext>
          </c:extLst>
        </c:ser>
        <c:ser>
          <c:idx val="17"/>
          <c:order val="17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67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69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6B-5FF1-E544-93FF-27ECF9F34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TESTE'!$Q$26:$S$26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4B-52A6-5641-81F1-675328F780CC}"/>
            </c:ext>
          </c:extLst>
        </c:ser>
        <c:ser>
          <c:idx val="18"/>
          <c:order val="18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6D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6F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71-5FF1-E544-93FF-27ECF9F34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TESTE'!$Q$27:$S$27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4C-52A6-5641-81F1-675328F780CC}"/>
            </c:ext>
          </c:extLst>
        </c:ser>
        <c:ser>
          <c:idx val="19"/>
          <c:order val="19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73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75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77-5FF1-E544-93FF-27ECF9F34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TESTE'!$Q$28:$S$28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4D-52A6-5641-81F1-675328F780CC}"/>
            </c:ext>
          </c:extLst>
        </c:ser>
        <c:ser>
          <c:idx val="20"/>
          <c:order val="2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79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7B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7D-5FF1-E544-93FF-27ECF9F34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TESTE'!$Q$30:$S$30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4E-52A6-5641-81F1-675328F780CC}"/>
            </c:ext>
          </c:extLst>
        </c:ser>
        <c:ser>
          <c:idx val="21"/>
          <c:order val="2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7F-5FF1-E544-93FF-27ECF9F34F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81-5FF1-E544-93FF-27ECF9F34F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83-5FF1-E544-93FF-27ECF9F34F8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87-D061-4F43-9B21-F0A93FA308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('MÊS TESTE'!$P$7:$S$7,'MÊS TESTE'!$P$31:$S$31)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'MÊS TESTE'!$P$31:$S$31</c:f>
              <c:numCache>
                <c:formatCode>0%</c:formatCode>
                <c:ptCount val="4"/>
                <c:pt idx="0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F-52A6-5641-81F1-675328F780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33529626078933455"/>
          <c:y val="0.86040770100071784"/>
          <c:w val="0.34723809180613113"/>
          <c:h val="6.68440774027984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pt-BR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Resultado Líquido</a:t>
            </a:r>
            <a:endParaRPr lang="pt-B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'MÊS TESTE'!$A$8</c:f>
              <c:strCache>
                <c:ptCount val="1"/>
                <c:pt idx="0">
                  <c:v>1/abr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'MÊS TESTE'!$L$8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2-474A-ABDC-35E18413C7D3}"/>
            </c:ext>
          </c:extLst>
        </c:ser>
        <c:ser>
          <c:idx val="1"/>
          <c:order val="1"/>
          <c:tx>
            <c:strRef>
              <c:f>'MÊS TESTE'!$A$9</c:f>
              <c:strCache>
                <c:ptCount val="1"/>
                <c:pt idx="0">
                  <c:v>5/abr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TESTE'!$L$9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2-474A-ABDC-35E18413C7D3}"/>
            </c:ext>
          </c:extLst>
        </c:ser>
        <c:ser>
          <c:idx val="2"/>
          <c:order val="2"/>
          <c:tx>
            <c:strRef>
              <c:f>'MÊS TESTE'!$A$10</c:f>
              <c:strCache>
                <c:ptCount val="1"/>
                <c:pt idx="0">
                  <c:v>6/abr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TESTE'!$L$10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82-474A-ABDC-35E18413C7D3}"/>
            </c:ext>
          </c:extLst>
        </c:ser>
        <c:ser>
          <c:idx val="3"/>
          <c:order val="3"/>
          <c:tx>
            <c:strRef>
              <c:f>'MÊS TESTE'!$A$11</c:f>
              <c:strCache>
                <c:ptCount val="1"/>
                <c:pt idx="0">
                  <c:v>7/abr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TESTE'!$L$11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82-474A-ABDC-35E18413C7D3}"/>
            </c:ext>
          </c:extLst>
        </c:ser>
        <c:ser>
          <c:idx val="4"/>
          <c:order val="4"/>
          <c:tx>
            <c:strRef>
              <c:f>'MÊS TESTE'!$A$12</c:f>
              <c:strCache>
                <c:ptCount val="1"/>
                <c:pt idx="0">
                  <c:v>8/abr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TESTE'!$L$12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82-474A-ABDC-35E18413C7D3}"/>
            </c:ext>
          </c:extLst>
        </c:ser>
        <c:ser>
          <c:idx val="5"/>
          <c:order val="5"/>
          <c:tx>
            <c:strRef>
              <c:f>'MÊS TESTE'!$A$13</c:f>
              <c:strCache>
                <c:ptCount val="1"/>
                <c:pt idx="0">
                  <c:v>9/abr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TESTE'!$L$13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82-474A-ABDC-35E18413C7D3}"/>
            </c:ext>
          </c:extLst>
        </c:ser>
        <c:ser>
          <c:idx val="6"/>
          <c:order val="6"/>
          <c:tx>
            <c:strRef>
              <c:f>'MÊS TESTE'!$A$14</c:f>
              <c:strCache>
                <c:ptCount val="1"/>
                <c:pt idx="0">
                  <c:v>12/abr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TESTE'!$L$14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82-474A-ABDC-35E18413C7D3}"/>
            </c:ext>
          </c:extLst>
        </c:ser>
        <c:ser>
          <c:idx val="7"/>
          <c:order val="7"/>
          <c:tx>
            <c:strRef>
              <c:f>'MÊS TESTE'!$A$15</c:f>
              <c:strCache>
                <c:ptCount val="1"/>
                <c:pt idx="0">
                  <c:v>13/abr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TESTE'!$L$15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82-474A-ABDC-35E18413C7D3}"/>
            </c:ext>
          </c:extLst>
        </c:ser>
        <c:ser>
          <c:idx val="8"/>
          <c:order val="8"/>
          <c:tx>
            <c:strRef>
              <c:f>'MÊS TESTE'!$A$16</c:f>
              <c:strCache>
                <c:ptCount val="1"/>
                <c:pt idx="0">
                  <c:v>14/abr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TESTE'!$L$16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82-474A-ABDC-35E18413C7D3}"/>
            </c:ext>
          </c:extLst>
        </c:ser>
        <c:ser>
          <c:idx val="9"/>
          <c:order val="9"/>
          <c:tx>
            <c:strRef>
              <c:f>'MÊS TESTE'!$A$17</c:f>
              <c:strCache>
                <c:ptCount val="1"/>
                <c:pt idx="0">
                  <c:v>15/abr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TESTE'!$L$17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D82-474A-ABDC-35E18413C7D3}"/>
            </c:ext>
          </c:extLst>
        </c:ser>
        <c:ser>
          <c:idx val="10"/>
          <c:order val="10"/>
          <c:tx>
            <c:strRef>
              <c:f>'MÊS TESTE'!$A$18</c:f>
              <c:strCache>
                <c:ptCount val="1"/>
                <c:pt idx="0">
                  <c:v>16/abr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TESTE'!$L$18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82-474A-ABDC-35E18413C7D3}"/>
            </c:ext>
          </c:extLst>
        </c:ser>
        <c:ser>
          <c:idx val="11"/>
          <c:order val="11"/>
          <c:tx>
            <c:strRef>
              <c:f>'MÊS TESTE'!$A$19</c:f>
              <c:strCache>
                <c:ptCount val="1"/>
                <c:pt idx="0">
                  <c:v>19/abr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TESTE'!$L$19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82-474A-ABDC-35E18413C7D3}"/>
            </c:ext>
          </c:extLst>
        </c:ser>
        <c:ser>
          <c:idx val="12"/>
          <c:order val="12"/>
          <c:tx>
            <c:strRef>
              <c:f>'MÊS TESTE'!$A$20</c:f>
              <c:strCache>
                <c:ptCount val="1"/>
                <c:pt idx="0">
                  <c:v>20/abr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TESTE'!$L$20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82-474A-ABDC-35E18413C7D3}"/>
            </c:ext>
          </c:extLst>
        </c:ser>
        <c:ser>
          <c:idx val="13"/>
          <c:order val="13"/>
          <c:tx>
            <c:strRef>
              <c:f>'MÊS TESTE'!$A$21</c:f>
              <c:strCache>
                <c:ptCount val="1"/>
                <c:pt idx="0">
                  <c:v>22/abr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TESTE'!$L$21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D82-474A-ABDC-35E18413C7D3}"/>
            </c:ext>
          </c:extLst>
        </c:ser>
        <c:ser>
          <c:idx val="14"/>
          <c:order val="14"/>
          <c:tx>
            <c:strRef>
              <c:f>'MÊS TESTE'!$A$22</c:f>
              <c:strCache>
                <c:ptCount val="1"/>
                <c:pt idx="0">
                  <c:v>23/abr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TESTE'!$L$22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D82-474A-ABDC-35E18413C7D3}"/>
            </c:ext>
          </c:extLst>
        </c:ser>
        <c:ser>
          <c:idx val="15"/>
          <c:order val="15"/>
          <c:tx>
            <c:strRef>
              <c:f>'MÊS TESTE'!$A$23</c:f>
              <c:strCache>
                <c:ptCount val="1"/>
                <c:pt idx="0">
                  <c:v>26/abr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TESTE'!$L$23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D82-474A-ABDC-35E18413C7D3}"/>
            </c:ext>
          </c:extLst>
        </c:ser>
        <c:ser>
          <c:idx val="16"/>
          <c:order val="16"/>
          <c:tx>
            <c:strRef>
              <c:f>'MÊS TESTE'!$A$24</c:f>
              <c:strCache>
                <c:ptCount val="1"/>
                <c:pt idx="0">
                  <c:v>27/abr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TESTE'!$L$24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D82-474A-ABDC-35E18413C7D3}"/>
            </c:ext>
          </c:extLst>
        </c:ser>
        <c:ser>
          <c:idx val="17"/>
          <c:order val="17"/>
          <c:tx>
            <c:strRef>
              <c:f>'MÊS TESTE'!$A$25</c:f>
              <c:strCache>
                <c:ptCount val="1"/>
                <c:pt idx="0">
                  <c:v>28/abr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TESTE'!$L$25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D82-474A-ABDC-35E18413C7D3}"/>
            </c:ext>
          </c:extLst>
        </c:ser>
        <c:ser>
          <c:idx val="18"/>
          <c:order val="18"/>
          <c:tx>
            <c:strRef>
              <c:f>'MÊS TESTE'!$A$26</c:f>
              <c:strCache>
                <c:ptCount val="1"/>
                <c:pt idx="0">
                  <c:v>29/abr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TESTE'!$L$26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D82-474A-ABDC-35E18413C7D3}"/>
            </c:ext>
          </c:extLst>
        </c:ser>
        <c:ser>
          <c:idx val="19"/>
          <c:order val="19"/>
          <c:tx>
            <c:strRef>
              <c:f>'MÊS TESTE'!$A$27</c:f>
              <c:strCache>
                <c:ptCount val="1"/>
                <c:pt idx="0">
                  <c:v>30/abr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TESTE'!$L$27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D82-474A-ABDC-35E18413C7D3}"/>
            </c:ext>
          </c:extLst>
        </c:ser>
        <c:ser>
          <c:idx val="20"/>
          <c:order val="20"/>
          <c:tx>
            <c:strRef>
              <c:f>'MÊS TESTE'!$A$28</c:f>
              <c:strCache>
                <c:ptCount val="1"/>
                <c:pt idx="0">
                  <c:v>3/mai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TESTE'!$L$28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D82-474A-ABDC-35E18413C7D3}"/>
            </c:ext>
          </c:extLst>
        </c:ser>
        <c:ser>
          <c:idx val="21"/>
          <c:order val="21"/>
          <c:tx>
            <c:strRef>
              <c:f>'MÊS TESTE'!$A$29</c:f>
              <c:strCache>
                <c:ptCount val="1"/>
                <c:pt idx="0">
                  <c:v>4/mai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TESTE'!$L$29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7-F64D-98ED-904F0E03026A}"/>
            </c:ext>
          </c:extLst>
        </c:ser>
        <c:ser>
          <c:idx val="22"/>
          <c:order val="22"/>
          <c:tx>
            <c:strRef>
              <c:f>'MÊS TESTE'!$A$30</c:f>
              <c:strCache>
                <c:ptCount val="1"/>
                <c:pt idx="0">
                  <c:v>5/mai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'MÊS TESTE'!$L$30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09-DF47-BA13-794EEE138E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-25"/>
        <c:axId val="1300317535"/>
        <c:axId val="1300475423"/>
      </c:barChart>
      <c:catAx>
        <c:axId val="1300317535"/>
        <c:scaling>
          <c:orientation val="minMax"/>
        </c:scaling>
        <c:delete val="0"/>
        <c:axPos val="b"/>
        <c:numFmt formatCode="d/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0475423"/>
        <c:crosses val="autoZero"/>
        <c:auto val="1"/>
        <c:lblAlgn val="ctr"/>
        <c:lblOffset val="100"/>
        <c:noMultiLvlLbl val="0"/>
      </c:catAx>
      <c:valAx>
        <c:axId val="13004754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(&quot;R$&quot;* #,##0.00_);_(&quot;R$&quot;* \(#,##0.00\);_(&quot;R$&quot;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0317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799352961921604E-2"/>
          <c:y val="0.93450218195296286"/>
          <c:w val="0.93175532608470191"/>
          <c:h val="5.38997560208231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pt-BR"/>
              <a:t>Meta x Resultado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0415218616029252"/>
          <c:y val="0.10635781107449434"/>
          <c:w val="0.87745060210373504"/>
          <c:h val="0.715554051448265"/>
        </c:manualLayout>
      </c:layout>
      <c:lineChart>
        <c:grouping val="standard"/>
        <c:varyColors val="0"/>
        <c:ser>
          <c:idx val="4"/>
          <c:order val="0"/>
          <c:tx>
            <c:v>Meta</c:v>
          </c:tx>
          <c:spPr>
            <a:ln w="22225" cap="rnd">
              <a:solidFill>
                <a:srgbClr val="FF9300"/>
              </a:solidFill>
              <a:prstDash val="sysDash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'MÊS TESTE'!$A$8:$A$30</c:f>
              <c:numCache>
                <c:formatCode>d/mmm</c:formatCode>
                <c:ptCount val="23"/>
                <c:pt idx="0">
                  <c:v>44287</c:v>
                </c:pt>
                <c:pt idx="1">
                  <c:v>44291</c:v>
                </c:pt>
                <c:pt idx="2">
                  <c:v>44292</c:v>
                </c:pt>
                <c:pt idx="3">
                  <c:v>44293</c:v>
                </c:pt>
                <c:pt idx="4">
                  <c:v>44294</c:v>
                </c:pt>
                <c:pt idx="5">
                  <c:v>44295</c:v>
                </c:pt>
                <c:pt idx="6">
                  <c:v>44298</c:v>
                </c:pt>
                <c:pt idx="7">
                  <c:v>44299</c:v>
                </c:pt>
                <c:pt idx="8">
                  <c:v>44300</c:v>
                </c:pt>
                <c:pt idx="9">
                  <c:v>44301</c:v>
                </c:pt>
                <c:pt idx="10">
                  <c:v>44302</c:v>
                </c:pt>
                <c:pt idx="11">
                  <c:v>44305</c:v>
                </c:pt>
                <c:pt idx="12">
                  <c:v>44306</c:v>
                </c:pt>
                <c:pt idx="13">
                  <c:v>44308</c:v>
                </c:pt>
                <c:pt idx="14">
                  <c:v>44309</c:v>
                </c:pt>
                <c:pt idx="15">
                  <c:v>44312</c:v>
                </c:pt>
                <c:pt idx="16">
                  <c:v>44313</c:v>
                </c:pt>
                <c:pt idx="17">
                  <c:v>44314</c:v>
                </c:pt>
                <c:pt idx="18">
                  <c:v>44315</c:v>
                </c:pt>
                <c:pt idx="19">
                  <c:v>44316</c:v>
                </c:pt>
                <c:pt idx="20">
                  <c:v>44319</c:v>
                </c:pt>
                <c:pt idx="21">
                  <c:v>44320</c:v>
                </c:pt>
                <c:pt idx="22">
                  <c:v>44321</c:v>
                </c:pt>
              </c:numCache>
            </c:numRef>
          </c:cat>
          <c:val>
            <c:numRef>
              <c:f>'MÊS TESTE'!$AX$2:$AX$23</c:f>
              <c:numCache>
                <c:formatCode>_-[$R$-416]\ * #,##0.00_-;\-[$R$-416]\ * #,##0.00_-;_-[$R$-416]\ * "-"??_-;_-@_-</c:formatCode>
                <c:ptCount val="22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200</c:v>
                </c:pt>
                <c:pt idx="9">
                  <c:v>200</c:v>
                </c:pt>
                <c:pt idx="10">
                  <c:v>200</c:v>
                </c:pt>
                <c:pt idx="11">
                  <c:v>200</c:v>
                </c:pt>
                <c:pt idx="12">
                  <c:v>200</c:v>
                </c:pt>
                <c:pt idx="13">
                  <c:v>200</c:v>
                </c:pt>
                <c:pt idx="14">
                  <c:v>200</c:v>
                </c:pt>
                <c:pt idx="15">
                  <c:v>200</c:v>
                </c:pt>
                <c:pt idx="16">
                  <c:v>200</c:v>
                </c:pt>
                <c:pt idx="17">
                  <c:v>200</c:v>
                </c:pt>
                <c:pt idx="18">
                  <c:v>200</c:v>
                </c:pt>
                <c:pt idx="19">
                  <c:v>200</c:v>
                </c:pt>
                <c:pt idx="20">
                  <c:v>200</c:v>
                </c:pt>
                <c:pt idx="2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8A16-DA4C-86EC-E624F03A6528}"/>
            </c:ext>
          </c:extLst>
        </c:ser>
        <c:ser>
          <c:idx val="2"/>
          <c:order val="1"/>
          <c:tx>
            <c:v>Zero</c:v>
          </c:tx>
          <c:spPr>
            <a:ln w="19050" cap="rnd">
              <a:solidFill>
                <a:srgbClr val="C0492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'MÊS TESTE'!$A$8:$A$30</c:f>
              <c:numCache>
                <c:formatCode>d/mmm</c:formatCode>
                <c:ptCount val="23"/>
                <c:pt idx="0">
                  <c:v>44287</c:v>
                </c:pt>
                <c:pt idx="1">
                  <c:v>44291</c:v>
                </c:pt>
                <c:pt idx="2">
                  <c:v>44292</c:v>
                </c:pt>
                <c:pt idx="3">
                  <c:v>44293</c:v>
                </c:pt>
                <c:pt idx="4">
                  <c:v>44294</c:v>
                </c:pt>
                <c:pt idx="5">
                  <c:v>44295</c:v>
                </c:pt>
                <c:pt idx="6">
                  <c:v>44298</c:v>
                </c:pt>
                <c:pt idx="7">
                  <c:v>44299</c:v>
                </c:pt>
                <c:pt idx="8">
                  <c:v>44300</c:v>
                </c:pt>
                <c:pt idx="9">
                  <c:v>44301</c:v>
                </c:pt>
                <c:pt idx="10">
                  <c:v>44302</c:v>
                </c:pt>
                <c:pt idx="11">
                  <c:v>44305</c:v>
                </c:pt>
                <c:pt idx="12">
                  <c:v>44306</c:v>
                </c:pt>
                <c:pt idx="13">
                  <c:v>44308</c:v>
                </c:pt>
                <c:pt idx="14">
                  <c:v>44309</c:v>
                </c:pt>
                <c:pt idx="15">
                  <c:v>44312</c:v>
                </c:pt>
                <c:pt idx="16">
                  <c:v>44313</c:v>
                </c:pt>
                <c:pt idx="17">
                  <c:v>44314</c:v>
                </c:pt>
                <c:pt idx="18">
                  <c:v>44315</c:v>
                </c:pt>
                <c:pt idx="19">
                  <c:v>44316</c:v>
                </c:pt>
                <c:pt idx="20">
                  <c:v>44319</c:v>
                </c:pt>
                <c:pt idx="21">
                  <c:v>44320</c:v>
                </c:pt>
                <c:pt idx="22">
                  <c:v>44321</c:v>
                </c:pt>
              </c:numCache>
            </c:numRef>
          </c:cat>
          <c:val>
            <c:numRef>
              <c:f>'MÊS TESTE'!$AY$2:$AY$23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8A16-DA4C-86EC-E624F03A6528}"/>
            </c:ext>
          </c:extLst>
        </c:ser>
        <c:ser>
          <c:idx val="5"/>
          <c:order val="2"/>
          <c:tx>
            <c:v>Resultado</c:v>
          </c:tx>
          <c:spPr>
            <a:ln w="22225" cap="rnd">
              <a:solidFill>
                <a:srgbClr val="00B0F0"/>
              </a:solidFill>
              <a:round/>
              <a:tailEnd type="triangle"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'MÊS TESTE'!$A$8:$A$30</c:f>
              <c:numCache>
                <c:formatCode>d/mmm</c:formatCode>
                <c:ptCount val="23"/>
                <c:pt idx="0">
                  <c:v>44287</c:v>
                </c:pt>
                <c:pt idx="1">
                  <c:v>44291</c:v>
                </c:pt>
                <c:pt idx="2">
                  <c:v>44292</c:v>
                </c:pt>
                <c:pt idx="3">
                  <c:v>44293</c:v>
                </c:pt>
                <c:pt idx="4">
                  <c:v>44294</c:v>
                </c:pt>
                <c:pt idx="5">
                  <c:v>44295</c:v>
                </c:pt>
                <c:pt idx="6">
                  <c:v>44298</c:v>
                </c:pt>
                <c:pt idx="7">
                  <c:v>44299</c:v>
                </c:pt>
                <c:pt idx="8">
                  <c:v>44300</c:v>
                </c:pt>
                <c:pt idx="9">
                  <c:v>44301</c:v>
                </c:pt>
                <c:pt idx="10">
                  <c:v>44302</c:v>
                </c:pt>
                <c:pt idx="11">
                  <c:v>44305</c:v>
                </c:pt>
                <c:pt idx="12">
                  <c:v>44306</c:v>
                </c:pt>
                <c:pt idx="13">
                  <c:v>44308</c:v>
                </c:pt>
                <c:pt idx="14">
                  <c:v>44309</c:v>
                </c:pt>
                <c:pt idx="15">
                  <c:v>44312</c:v>
                </c:pt>
                <c:pt idx="16">
                  <c:v>44313</c:v>
                </c:pt>
                <c:pt idx="17">
                  <c:v>44314</c:v>
                </c:pt>
                <c:pt idx="18">
                  <c:v>44315</c:v>
                </c:pt>
                <c:pt idx="19">
                  <c:v>44316</c:v>
                </c:pt>
                <c:pt idx="20">
                  <c:v>44319</c:v>
                </c:pt>
                <c:pt idx="21">
                  <c:v>44320</c:v>
                </c:pt>
                <c:pt idx="22">
                  <c:v>44321</c:v>
                </c:pt>
              </c:numCache>
            </c:numRef>
          </c:cat>
          <c:val>
            <c:numRef>
              <c:f>'MÊS TESTE'!$B$8:$B$30</c:f>
              <c:numCache>
                <c:formatCode>_("R$"* #,##0.00_);_("R$"* \(#,##0.00\);_("R$"* "-"??_);_(@_)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8A16-DA4C-86EC-E624F03A6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4763391"/>
        <c:axId val="851313727"/>
      </c:lineChart>
      <c:catAx>
        <c:axId val="1344763391"/>
        <c:scaling>
          <c:orientation val="minMax"/>
        </c:scaling>
        <c:delete val="0"/>
        <c:axPos val="b"/>
        <c:numFmt formatCode="[$-416]d\-mmm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1313727"/>
        <c:crosses val="autoZero"/>
        <c:auto val="0"/>
        <c:lblAlgn val="ctr"/>
        <c:lblOffset val="100"/>
        <c:noMultiLvlLbl val="0"/>
      </c:catAx>
      <c:valAx>
        <c:axId val="851313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[$R$-416]\ * #,##0.00_-;\-[$R$-416]\ * #,##0.00_-;_-[$R$-416]\ 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4763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0540100326293573"/>
          <c:y val="0.76156213499043091"/>
          <c:w val="0.38919799347412848"/>
          <c:h val="5.74765495184355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pt-BR"/>
              <a:t>Evolução do Capital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0415224513577145"/>
          <c:y val="5.9098573715001955E-2"/>
          <c:w val="0.87745060210373504"/>
          <c:h val="0.8573318501567333"/>
        </c:manualLayout>
      </c:layout>
      <c:lineChart>
        <c:grouping val="standard"/>
        <c:varyColors val="0"/>
        <c:ser>
          <c:idx val="1"/>
          <c:order val="0"/>
          <c:tx>
            <c:v>Projeção</c:v>
          </c:tx>
          <c:spPr>
            <a:ln w="22225" cap="rnd">
              <a:solidFill>
                <a:srgbClr val="E37BFF"/>
              </a:solidFill>
              <a:prstDash val="sysDash"/>
              <a:round/>
              <a:tailEnd type="triangle"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val>
            <c:numRef>
              <c:f>'MÊS TESTE'!$BA$2:$BA$23</c:f>
              <c:numCache>
                <c:formatCode>"R$"#,##0.00</c:formatCode>
                <c:ptCount val="22"/>
                <c:pt idx="0">
                  <c:v>1050</c:v>
                </c:pt>
                <c:pt idx="1">
                  <c:v>1100</c:v>
                </c:pt>
                <c:pt idx="2">
                  <c:v>1150</c:v>
                </c:pt>
                <c:pt idx="3">
                  <c:v>1200</c:v>
                </c:pt>
                <c:pt idx="4">
                  <c:v>1250</c:v>
                </c:pt>
                <c:pt idx="5">
                  <c:v>1300</c:v>
                </c:pt>
                <c:pt idx="6">
                  <c:v>1350</c:v>
                </c:pt>
                <c:pt idx="7">
                  <c:v>1400</c:v>
                </c:pt>
                <c:pt idx="8">
                  <c:v>1450</c:v>
                </c:pt>
                <c:pt idx="9">
                  <c:v>1500</c:v>
                </c:pt>
                <c:pt idx="10">
                  <c:v>1550</c:v>
                </c:pt>
                <c:pt idx="11">
                  <c:v>1600</c:v>
                </c:pt>
                <c:pt idx="12">
                  <c:v>1650</c:v>
                </c:pt>
                <c:pt idx="13">
                  <c:v>1700</c:v>
                </c:pt>
                <c:pt idx="14">
                  <c:v>1750</c:v>
                </c:pt>
                <c:pt idx="15">
                  <c:v>1800</c:v>
                </c:pt>
                <c:pt idx="16">
                  <c:v>1850</c:v>
                </c:pt>
                <c:pt idx="17">
                  <c:v>1900</c:v>
                </c:pt>
                <c:pt idx="18">
                  <c:v>1950</c:v>
                </c:pt>
                <c:pt idx="19">
                  <c:v>2000</c:v>
                </c:pt>
                <c:pt idx="20">
                  <c:v>2050</c:v>
                </c:pt>
                <c:pt idx="21">
                  <c:v>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A-0540-BF66-84190C2CD8A1}"/>
            </c:ext>
          </c:extLst>
        </c:ser>
        <c:ser>
          <c:idx val="3"/>
          <c:order val="1"/>
          <c:tx>
            <c:v>Inicio</c:v>
          </c:tx>
          <c:spPr>
            <a:ln w="222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val>
            <c:numRef>
              <c:f>'MÊS TESTE'!$AZ$2:$AZ$23</c:f>
              <c:numCache>
                <c:formatCode>_-[$R$-416]\ * #,##0.00_-;\-[$R$-416]\ * #,##0.00_-;_-[$R$-416]\ * "-"??_-;_-@_-</c:formatCode>
                <c:ptCount val="2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  <c:pt idx="21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A-0540-BF66-84190C2CD8A1}"/>
            </c:ext>
          </c:extLst>
        </c:ser>
        <c:ser>
          <c:idx val="0"/>
          <c:order val="2"/>
          <c:tx>
            <c:v>Evolução</c:v>
          </c:tx>
          <c:spPr>
            <a:ln w="22225" cap="sq">
              <a:solidFill>
                <a:srgbClr val="4BA535"/>
              </a:solidFill>
              <a:prstDash val="solid"/>
              <a:round/>
              <a:headEnd type="none"/>
              <a:tailEnd type="triangle"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'MÊS TESTE'!$A$8:$A$30</c:f>
              <c:numCache>
                <c:formatCode>d/mmm</c:formatCode>
                <c:ptCount val="23"/>
                <c:pt idx="0">
                  <c:v>44287</c:v>
                </c:pt>
                <c:pt idx="1">
                  <c:v>44291</c:v>
                </c:pt>
                <c:pt idx="2">
                  <c:v>44292</c:v>
                </c:pt>
                <c:pt idx="3">
                  <c:v>44293</c:v>
                </c:pt>
                <c:pt idx="4">
                  <c:v>44294</c:v>
                </c:pt>
                <c:pt idx="5">
                  <c:v>44295</c:v>
                </c:pt>
                <c:pt idx="6">
                  <c:v>44298</c:v>
                </c:pt>
                <c:pt idx="7">
                  <c:v>44299</c:v>
                </c:pt>
                <c:pt idx="8">
                  <c:v>44300</c:v>
                </c:pt>
                <c:pt idx="9">
                  <c:v>44301</c:v>
                </c:pt>
                <c:pt idx="10">
                  <c:v>44302</c:v>
                </c:pt>
                <c:pt idx="11">
                  <c:v>44305</c:v>
                </c:pt>
                <c:pt idx="12">
                  <c:v>44306</c:v>
                </c:pt>
                <c:pt idx="13">
                  <c:v>44308</c:v>
                </c:pt>
                <c:pt idx="14">
                  <c:v>44309</c:v>
                </c:pt>
                <c:pt idx="15">
                  <c:v>44312</c:v>
                </c:pt>
                <c:pt idx="16">
                  <c:v>44313</c:v>
                </c:pt>
                <c:pt idx="17">
                  <c:v>44314</c:v>
                </c:pt>
                <c:pt idx="18">
                  <c:v>44315</c:v>
                </c:pt>
                <c:pt idx="19">
                  <c:v>44316</c:v>
                </c:pt>
                <c:pt idx="20">
                  <c:v>44319</c:v>
                </c:pt>
                <c:pt idx="21">
                  <c:v>44320</c:v>
                </c:pt>
                <c:pt idx="22">
                  <c:v>44321</c:v>
                </c:pt>
              </c:numCache>
            </c:numRef>
          </c:cat>
          <c:val>
            <c:numRef>
              <c:f>'MÊS TESTE'!$N$8:$N$30</c:f>
              <c:numCache>
                <c:formatCode>_("R$"* #,##0.00_);_("R$"* \(#,##0.00\);_("R$"* "-"??_);_(@_)</c:formatCode>
                <c:ptCount val="23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  <c:pt idx="21">
                  <c:v>1000</c:v>
                </c:pt>
                <c:pt idx="22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9A-0540-BF66-84190C2CD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4763391"/>
        <c:axId val="851313727"/>
      </c:lineChart>
      <c:catAx>
        <c:axId val="1344763391"/>
        <c:scaling>
          <c:orientation val="minMax"/>
        </c:scaling>
        <c:delete val="0"/>
        <c:axPos val="b"/>
        <c:numFmt formatCode="[$-416]d\-mmm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270000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1313727"/>
        <c:crosses val="autoZero"/>
        <c:auto val="1"/>
        <c:lblAlgn val="ctr"/>
        <c:lblOffset val="100"/>
        <c:noMultiLvlLbl val="0"/>
      </c:catAx>
      <c:valAx>
        <c:axId val="851313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&quot;R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4763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ayout>
        <c:manualLayout>
          <c:xMode val="edge"/>
          <c:yMode val="edge"/>
          <c:x val="0.31446381818911123"/>
          <c:y val="0.88412282888775995"/>
          <c:w val="0.41036997182934243"/>
          <c:h val="2.74922326345987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pt-BR"/>
              <a:t>Desempenho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6525847720477761E-2"/>
          <c:y val="0.14609272220462843"/>
          <c:w val="0.93214316392269148"/>
          <c:h val="0.6917104341654258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3922F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6686-3349-BC44-A07BE06CC71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6686-3349-BC44-A07BE06CC712}"/>
              </c:ext>
            </c:extLst>
          </c:dPt>
          <c:dPt>
            <c:idx val="2"/>
            <c:bubble3D val="0"/>
            <c:spPr>
              <a:solidFill>
                <a:srgbClr val="C04926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6686-3349-BC44-A07BE06CC712}"/>
              </c:ext>
            </c:extLst>
          </c:dPt>
          <c:dPt>
            <c:idx val="3"/>
            <c:bubble3D val="0"/>
            <c:spPr>
              <a:solidFill>
                <a:srgbClr val="DCA5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6686-3349-BC44-A07BE06CC7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9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(ANUAL!$K$6:$N$6,ANUAL!$K$19:$N$19)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ANUAL!$K$19:$N$19</c:f>
              <c:numCache>
                <c:formatCode>0%</c:formatCode>
                <c:ptCount val="4"/>
                <c:pt idx="0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686-3349-BC44-A07BE06CC712}"/>
            </c:ext>
          </c:extLst>
        </c:ser>
        <c:ser>
          <c:idx val="1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6686-3349-BC44-A07BE06CC71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6686-3349-BC44-A07BE06CC71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6686-3349-BC44-A07BE06CC7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(ANUAL!$K$6:$N$6,ANUAL!$K$19:$N$19)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ANUAL!$L$8:$N$8</c:f>
              <c:numCache>
                <c:formatCode>General</c:formatCode>
                <c:ptCount val="3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686-3349-BC44-A07BE06CC712}"/>
            </c:ext>
          </c:extLst>
        </c:ser>
        <c:ser>
          <c:idx val="2"/>
          <c:order val="2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6686-3349-BC44-A07BE06CC71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6686-3349-BC44-A07BE06CC71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6686-3349-BC44-A07BE06CC7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(ANUAL!$K$6:$N$6,ANUAL!$K$19:$N$19)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ANUAL!$L$9:$N$9</c:f>
              <c:numCache>
                <c:formatCode>General</c:formatCode>
                <c:ptCount val="3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686-3349-BC44-A07BE06CC712}"/>
            </c:ext>
          </c:extLst>
        </c:ser>
        <c:ser>
          <c:idx val="3"/>
          <c:order val="3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8-6686-3349-BC44-A07BE06CC71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A-6686-3349-BC44-A07BE06CC71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C-6686-3349-BC44-A07BE06CC7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(ANUAL!$K$6:$N$6,ANUAL!$K$19:$N$19)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ANUAL!$L$10:$N$10</c:f>
              <c:numCache>
                <c:formatCode>General</c:formatCode>
                <c:ptCount val="3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686-3349-BC44-A07BE06CC712}"/>
            </c:ext>
          </c:extLst>
        </c:ser>
        <c:ser>
          <c:idx val="4"/>
          <c:order val="4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F-6686-3349-BC44-A07BE06CC71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1-6686-3349-BC44-A07BE06CC71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3-6686-3349-BC44-A07BE06CC7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(ANUAL!$K$6:$N$6,ANUAL!$K$19:$N$19)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ANUAL!$L$11:$N$11</c:f>
              <c:numCache>
                <c:formatCode>General</c:formatCode>
                <c:ptCount val="3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6686-3349-BC44-A07BE06CC712}"/>
            </c:ext>
          </c:extLst>
        </c:ser>
        <c:ser>
          <c:idx val="5"/>
          <c:order val="5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6-6686-3349-BC44-A07BE06CC71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8-6686-3349-BC44-A07BE06CC71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A-6686-3349-BC44-A07BE06CC7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(ANUAL!$K$6:$N$6,ANUAL!$K$19:$N$19)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ANUAL!$L$12:$N$12</c:f>
              <c:numCache>
                <c:formatCode>General</c:formatCode>
                <c:ptCount val="3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6686-3349-BC44-A07BE06CC712}"/>
            </c:ext>
          </c:extLst>
        </c:ser>
        <c:ser>
          <c:idx val="6"/>
          <c:order val="6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D-6686-3349-BC44-A07BE06CC71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F-6686-3349-BC44-A07BE06CC71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1-6686-3349-BC44-A07BE06CC7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(ANUAL!$K$6:$N$6,ANUAL!$K$19:$N$19)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ANUAL!$L$13:$N$13</c:f>
              <c:numCache>
                <c:formatCode>General</c:formatCode>
                <c:ptCount val="3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6686-3349-BC44-A07BE06CC712}"/>
            </c:ext>
          </c:extLst>
        </c:ser>
        <c:ser>
          <c:idx val="7"/>
          <c:order val="7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4-6686-3349-BC44-A07BE06CC71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6-6686-3349-BC44-A07BE06CC71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8-6686-3349-BC44-A07BE06CC7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(ANUAL!$K$6:$N$6,ANUAL!$K$19:$N$19)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ANUAL!$L$14:$N$14</c:f>
              <c:numCache>
                <c:formatCode>General</c:formatCode>
                <c:ptCount val="3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6686-3349-BC44-A07BE06CC712}"/>
            </c:ext>
          </c:extLst>
        </c:ser>
        <c:ser>
          <c:idx val="8"/>
          <c:order val="8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B-6686-3349-BC44-A07BE06CC71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D-6686-3349-BC44-A07BE06CC71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F-6686-3349-BC44-A07BE06CC7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(ANUAL!$K$6:$N$6,ANUAL!$K$19:$N$19)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ANUAL!$L$15:$N$15</c:f>
              <c:numCache>
                <c:formatCode>General</c:formatCode>
                <c:ptCount val="3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6686-3349-BC44-A07BE06CC712}"/>
            </c:ext>
          </c:extLst>
        </c:ser>
        <c:ser>
          <c:idx val="9"/>
          <c:order val="9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2-6686-3349-BC44-A07BE06CC71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4-6686-3349-BC44-A07BE06CC71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6-6686-3349-BC44-A07BE06CC7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(ANUAL!$K$6:$N$6,ANUAL!$K$19:$N$19)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ANUAL!$L$16:$N$16</c:f>
              <c:numCache>
                <c:formatCode>General</c:formatCode>
                <c:ptCount val="3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6686-3349-BC44-A07BE06CC712}"/>
            </c:ext>
          </c:extLst>
        </c:ser>
        <c:ser>
          <c:idx val="10"/>
          <c:order val="1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9-6686-3349-BC44-A07BE06CC71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B-6686-3349-BC44-A07BE06CC71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D-6686-3349-BC44-A07BE06CC7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(ANUAL!$K$6:$N$6,ANUAL!$K$19:$N$19)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ANUAL!$L$17:$N$17</c:f>
              <c:numCache>
                <c:formatCode>General</c:formatCode>
                <c:ptCount val="3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E-6686-3349-BC44-A07BE06CC712}"/>
            </c:ext>
          </c:extLst>
        </c:ser>
        <c:ser>
          <c:idx val="11"/>
          <c:order val="1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0-6686-3349-BC44-A07BE06CC71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2-6686-3349-BC44-A07BE06CC71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4-6686-3349-BC44-A07BE06CC7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(ANUAL!$K$6:$N$6,ANUAL!$K$19:$N$19)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ANUAL!$L$18:$N$18</c:f>
              <c:numCache>
                <c:formatCode>General</c:formatCode>
                <c:ptCount val="3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5-6686-3349-BC44-A07BE06CC712}"/>
            </c:ext>
          </c:extLst>
        </c:ser>
        <c:ser>
          <c:idx val="21"/>
          <c:order val="12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96-6686-3349-BC44-A07BE06CC71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98-6686-3349-BC44-A07BE06CC71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9A-6686-3349-BC44-A07BE06CC71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9C-6686-3349-BC44-A07BE06CC7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(ANUAL!$K$6:$N$6,ANUAL!$K$19:$N$19)</c:f>
              <c:strCache>
                <c:ptCount val="8"/>
                <c:pt idx="0">
                  <c:v>GAIN</c:v>
                </c:pt>
                <c:pt idx="2">
                  <c:v>LOSS</c:v>
                </c:pt>
                <c:pt idx="3">
                  <c:v>0x0</c:v>
                </c:pt>
                <c:pt idx="4">
                  <c:v>Lançar</c:v>
                </c:pt>
                <c:pt idx="6">
                  <c:v>Lançar</c:v>
                </c:pt>
                <c:pt idx="7">
                  <c:v>Lançar</c:v>
                </c:pt>
              </c:strCache>
            </c:strRef>
          </c:cat>
          <c:val>
            <c:numRef>
              <c:f>ANUAL!$K$19:$N$19</c:f>
              <c:numCache>
                <c:formatCode>0%</c:formatCode>
                <c:ptCount val="4"/>
                <c:pt idx="0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9D-6686-3349-BC44-A07BE06CC7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33529626078933455"/>
          <c:y val="0.86040770100071784"/>
          <c:w val="0.34723809180613113"/>
          <c:h val="6.68440774027984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pt-BR"/>
              <a:t>Resultado Anual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9.1469800084755054E-2"/>
          <c:y val="0.10740907691515597"/>
          <c:w val="0.89559282975198773"/>
          <c:h val="0.81458657092331599"/>
        </c:manualLayout>
      </c:layout>
      <c:barChart>
        <c:barDir val="col"/>
        <c:grouping val="clustered"/>
        <c:varyColors val="0"/>
        <c:ser>
          <c:idx val="0"/>
          <c:order val="0"/>
          <c:tx>
            <c:v>Resultado líquido</c:v>
          </c:tx>
          <c:spPr>
            <a:solidFill>
              <a:srgbClr val="2E75B6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ANUAL!$A$7:$A$18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ANUAL!$H$7:$H$18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A73F2A"/>
                  </a:soli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14:spPr>
              </c14:invertSolidFillFmt>
            </c:ext>
            <c:ext xmlns:c16="http://schemas.microsoft.com/office/drawing/2014/chart" uri="{C3380CC4-5D6E-409C-BE32-E72D297353CC}">
              <c16:uniqueId val="{00000000-EF36-C548-A8F9-27E6C3C6E4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5"/>
        <c:axId val="1300317535"/>
        <c:axId val="1300475423"/>
      </c:barChart>
      <c:lineChart>
        <c:grouping val="standard"/>
        <c:varyColors val="0"/>
        <c:ser>
          <c:idx val="1"/>
          <c:order val="1"/>
          <c:tx>
            <c:v>Meta do mês</c:v>
          </c:tx>
          <c:spPr>
            <a:ln w="19050" cap="rnd">
              <a:solidFill>
                <a:schemeClr val="accent4"/>
              </a:solidFill>
              <a:prstDash val="sysDash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ANUAL!$A$7:$A$18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ANUAL!$AP$2:$AP$13</c:f>
              <c:numCache>
                <c:formatCode>_("R$"* #,##0.00_);_("R$"* \(#,##0.00\);_("R$"* "-"??_);_(@_)</c:formatCode>
                <c:ptCount val="12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6-C548-A8F9-27E6C3C6E4C2}"/>
            </c:ext>
          </c:extLst>
        </c:ser>
        <c:ser>
          <c:idx val="2"/>
          <c:order val="2"/>
          <c:tx>
            <c:v>Acumulado</c:v>
          </c:tx>
          <c:spPr>
            <a:ln w="28575" cap="sq">
              <a:solidFill>
                <a:srgbClr val="92D050"/>
              </a:solidFill>
              <a:round/>
              <a:headEnd w="med" len="med"/>
              <a:tailEnd type="triangle"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val>
            <c:numRef>
              <c:f>ANUAL!$I$7:$I$18</c:f>
              <c:numCache>
                <c:formatCode>_("R$"* #,##0.00_);_("R$"* \(#,##0.00\);_("R$"* "-"??_);_(@_)</c:formatCode>
                <c:ptCount val="12"/>
                <c:pt idx="0">
                  <c:v>1000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F36-C548-A8F9-27E6C3C6E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0317535"/>
        <c:axId val="1300475423"/>
      </c:lineChart>
      <c:catAx>
        <c:axId val="13003175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100" b="0" i="0" u="none" strike="noStrike" kern="1200" baseline="0">
                <a:ln w="0" cap="flat">
                  <a:noFill/>
                  <a:prstDash val="solid"/>
                  <a:round/>
                </a:ln>
                <a:solidFill>
                  <a:schemeClr val="bg1">
                    <a:lumMod val="9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0475423"/>
        <c:crosses val="autoZero"/>
        <c:auto val="1"/>
        <c:lblAlgn val="ctr"/>
        <c:lblOffset val="20"/>
        <c:tickMarkSkip val="1"/>
        <c:noMultiLvlLbl val="0"/>
      </c:catAx>
      <c:valAx>
        <c:axId val="13004754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(&quot;R$&quot;* #,##0.00_);_(&quot;R$&quot;* \(#,##0.00\);_(&quot;R$&quot;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0317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ln>
                <a:noFill/>
              </a:ln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pt-BR"/>
              <a:t>Evolução do Capital - Projeção</a:t>
            </a:r>
          </a:p>
        </c:rich>
      </c:tx>
      <c:layout>
        <c:manualLayout>
          <c:xMode val="edge"/>
          <c:yMode val="edge"/>
          <c:x val="0.44293007223208103"/>
          <c:y val="2.12765957446808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ANUAL!$G$66</c:f>
              <c:strCache>
                <c:ptCount val="1"/>
                <c:pt idx="0">
                  <c:v>Inicio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ANUAL!$B$67:$B$352</c:f>
              <c:strCache>
                <c:ptCount val="286"/>
                <c:pt idx="0">
                  <c:v>01/jan</c:v>
                </c:pt>
                <c:pt idx="1">
                  <c:v>04/jan</c:v>
                </c:pt>
                <c:pt idx="2">
                  <c:v>05/jan</c:v>
                </c:pt>
                <c:pt idx="3">
                  <c:v>06/jan</c:v>
                </c:pt>
                <c:pt idx="4">
                  <c:v>07/jan</c:v>
                </c:pt>
                <c:pt idx="5">
                  <c:v>08/jan</c:v>
                </c:pt>
                <c:pt idx="6">
                  <c:v>11/jan</c:v>
                </c:pt>
                <c:pt idx="7">
                  <c:v>12/jan</c:v>
                </c:pt>
                <c:pt idx="8">
                  <c:v>13/jan</c:v>
                </c:pt>
                <c:pt idx="9">
                  <c:v>14/jan</c:v>
                </c:pt>
                <c:pt idx="10">
                  <c:v>15/jan</c:v>
                </c:pt>
                <c:pt idx="11">
                  <c:v>18/jan</c:v>
                </c:pt>
                <c:pt idx="12">
                  <c:v>19/jan</c:v>
                </c:pt>
                <c:pt idx="13">
                  <c:v>20/jan</c:v>
                </c:pt>
                <c:pt idx="14">
                  <c:v>21/jan</c:v>
                </c:pt>
                <c:pt idx="15">
                  <c:v>22/jan</c:v>
                </c:pt>
                <c:pt idx="16">
                  <c:v>25/jan</c:v>
                </c:pt>
                <c:pt idx="17">
                  <c:v>26/jan</c:v>
                </c:pt>
                <c:pt idx="18">
                  <c:v>27/jan</c:v>
                </c:pt>
                <c:pt idx="19">
                  <c:v>28/jan</c:v>
                </c:pt>
                <c:pt idx="20">
                  <c:v>29/jan</c:v>
                </c:pt>
                <c:pt idx="21">
                  <c:v>-</c:v>
                </c:pt>
                <c:pt idx="22">
                  <c:v>-</c:v>
                </c:pt>
                <c:pt idx="24">
                  <c:v>01/fev</c:v>
                </c:pt>
                <c:pt idx="25">
                  <c:v>02/fev</c:v>
                </c:pt>
                <c:pt idx="26">
                  <c:v>03/fev</c:v>
                </c:pt>
                <c:pt idx="27">
                  <c:v>04/fev</c:v>
                </c:pt>
                <c:pt idx="28">
                  <c:v>05/fev</c:v>
                </c:pt>
                <c:pt idx="29">
                  <c:v>08/fev</c:v>
                </c:pt>
                <c:pt idx="30">
                  <c:v>09/fev</c:v>
                </c:pt>
                <c:pt idx="31">
                  <c:v>10/fev</c:v>
                </c:pt>
                <c:pt idx="32">
                  <c:v>11/fev</c:v>
                </c:pt>
                <c:pt idx="33">
                  <c:v>12/fev</c:v>
                </c:pt>
                <c:pt idx="34">
                  <c:v>15/fev</c:v>
                </c:pt>
                <c:pt idx="35">
                  <c:v>16/fev</c:v>
                </c:pt>
                <c:pt idx="36">
                  <c:v>17/fev</c:v>
                </c:pt>
                <c:pt idx="37">
                  <c:v>18/fev</c:v>
                </c:pt>
                <c:pt idx="38">
                  <c:v>19/fev</c:v>
                </c:pt>
                <c:pt idx="39">
                  <c:v>22/fev</c:v>
                </c:pt>
                <c:pt idx="40">
                  <c:v>23/fev</c:v>
                </c:pt>
                <c:pt idx="41">
                  <c:v>24/fev</c:v>
                </c:pt>
                <c:pt idx="42">
                  <c:v>25/fev</c:v>
                </c:pt>
                <c:pt idx="43">
                  <c:v>26/fev</c:v>
                </c:pt>
                <c:pt idx="44">
                  <c:v>-</c:v>
                </c:pt>
                <c:pt idx="45">
                  <c:v>-</c:v>
                </c:pt>
                <c:pt idx="46">
                  <c:v>-</c:v>
                </c:pt>
                <c:pt idx="48">
                  <c:v>01/mar</c:v>
                </c:pt>
                <c:pt idx="49">
                  <c:v>02/mar</c:v>
                </c:pt>
                <c:pt idx="50">
                  <c:v>03/mar</c:v>
                </c:pt>
                <c:pt idx="51">
                  <c:v>04/mar</c:v>
                </c:pt>
                <c:pt idx="52">
                  <c:v>05/mar</c:v>
                </c:pt>
                <c:pt idx="53">
                  <c:v>08/mar</c:v>
                </c:pt>
                <c:pt idx="54">
                  <c:v>09/mar</c:v>
                </c:pt>
                <c:pt idx="55">
                  <c:v>10/mar</c:v>
                </c:pt>
                <c:pt idx="56">
                  <c:v>11/mar</c:v>
                </c:pt>
                <c:pt idx="57">
                  <c:v>12/mar</c:v>
                </c:pt>
                <c:pt idx="58">
                  <c:v>15/mar</c:v>
                </c:pt>
                <c:pt idx="59">
                  <c:v>16/mar</c:v>
                </c:pt>
                <c:pt idx="60">
                  <c:v>17/mar</c:v>
                </c:pt>
                <c:pt idx="61">
                  <c:v>18/mar</c:v>
                </c:pt>
                <c:pt idx="62">
                  <c:v>19/mar</c:v>
                </c:pt>
                <c:pt idx="63">
                  <c:v>22/mar</c:v>
                </c:pt>
                <c:pt idx="64">
                  <c:v>23/mar</c:v>
                </c:pt>
                <c:pt idx="65">
                  <c:v>24/mar</c:v>
                </c:pt>
                <c:pt idx="66">
                  <c:v>25/mar</c:v>
                </c:pt>
                <c:pt idx="67">
                  <c:v>26/mar</c:v>
                </c:pt>
                <c:pt idx="68">
                  <c:v>29/mar</c:v>
                </c:pt>
                <c:pt idx="69">
                  <c:v>30/mar</c:v>
                </c:pt>
                <c:pt idx="70">
                  <c:v>31/mar</c:v>
                </c:pt>
                <c:pt idx="72">
                  <c:v>01/abr</c:v>
                </c:pt>
                <c:pt idx="73">
                  <c:v>02/abr</c:v>
                </c:pt>
                <c:pt idx="74">
                  <c:v>05/abr</c:v>
                </c:pt>
                <c:pt idx="75">
                  <c:v>06/abr</c:v>
                </c:pt>
                <c:pt idx="76">
                  <c:v>07/abr</c:v>
                </c:pt>
                <c:pt idx="77">
                  <c:v>08/abr</c:v>
                </c:pt>
                <c:pt idx="78">
                  <c:v>09/abr</c:v>
                </c:pt>
                <c:pt idx="79">
                  <c:v>12/abr</c:v>
                </c:pt>
                <c:pt idx="80">
                  <c:v>13/abr</c:v>
                </c:pt>
                <c:pt idx="81">
                  <c:v>14/abr</c:v>
                </c:pt>
                <c:pt idx="82">
                  <c:v>15/abr</c:v>
                </c:pt>
                <c:pt idx="83">
                  <c:v>16/abr</c:v>
                </c:pt>
                <c:pt idx="84">
                  <c:v>19/abr</c:v>
                </c:pt>
                <c:pt idx="85">
                  <c:v>20/abr</c:v>
                </c:pt>
                <c:pt idx="86">
                  <c:v>21/abr</c:v>
                </c:pt>
                <c:pt idx="87">
                  <c:v>22/abr</c:v>
                </c:pt>
                <c:pt idx="88">
                  <c:v>23/abr</c:v>
                </c:pt>
                <c:pt idx="89">
                  <c:v>26/abr</c:v>
                </c:pt>
                <c:pt idx="90">
                  <c:v>27/abr</c:v>
                </c:pt>
                <c:pt idx="91">
                  <c:v>28/abr</c:v>
                </c:pt>
                <c:pt idx="92">
                  <c:v>29/abr</c:v>
                </c:pt>
                <c:pt idx="93">
                  <c:v>30/abr</c:v>
                </c:pt>
                <c:pt idx="94">
                  <c:v>-</c:v>
                </c:pt>
                <c:pt idx="96">
                  <c:v>03/mai</c:v>
                </c:pt>
                <c:pt idx="97">
                  <c:v>04/mai</c:v>
                </c:pt>
                <c:pt idx="98">
                  <c:v>05/mai</c:v>
                </c:pt>
                <c:pt idx="99">
                  <c:v>06/mai</c:v>
                </c:pt>
                <c:pt idx="100">
                  <c:v>07/mai</c:v>
                </c:pt>
                <c:pt idx="101">
                  <c:v>10/mai</c:v>
                </c:pt>
                <c:pt idx="102">
                  <c:v>11/mai</c:v>
                </c:pt>
                <c:pt idx="103">
                  <c:v>12/mai</c:v>
                </c:pt>
                <c:pt idx="104">
                  <c:v>13/mai</c:v>
                </c:pt>
                <c:pt idx="105">
                  <c:v>14/mai</c:v>
                </c:pt>
                <c:pt idx="106">
                  <c:v>17/mai</c:v>
                </c:pt>
                <c:pt idx="107">
                  <c:v>18/mai</c:v>
                </c:pt>
                <c:pt idx="108">
                  <c:v>19/mai</c:v>
                </c:pt>
                <c:pt idx="109">
                  <c:v>20/mai</c:v>
                </c:pt>
                <c:pt idx="110">
                  <c:v>21/mai</c:v>
                </c:pt>
                <c:pt idx="111">
                  <c:v>24/mai</c:v>
                </c:pt>
                <c:pt idx="112">
                  <c:v>25/mai</c:v>
                </c:pt>
                <c:pt idx="113">
                  <c:v>26/mai</c:v>
                </c:pt>
                <c:pt idx="114">
                  <c:v>27/mai</c:v>
                </c:pt>
                <c:pt idx="115">
                  <c:v>28/mai</c:v>
                </c:pt>
                <c:pt idx="116">
                  <c:v>31/mai</c:v>
                </c:pt>
                <c:pt idx="117">
                  <c:v>-</c:v>
                </c:pt>
                <c:pt idx="118">
                  <c:v>-</c:v>
                </c:pt>
                <c:pt idx="120">
                  <c:v>01/jun</c:v>
                </c:pt>
                <c:pt idx="121">
                  <c:v>02/jun</c:v>
                </c:pt>
                <c:pt idx="122">
                  <c:v>03/jun</c:v>
                </c:pt>
                <c:pt idx="123">
                  <c:v>04/jun</c:v>
                </c:pt>
                <c:pt idx="124">
                  <c:v>07/jun</c:v>
                </c:pt>
                <c:pt idx="125">
                  <c:v>08/jun</c:v>
                </c:pt>
                <c:pt idx="126">
                  <c:v>09/jun</c:v>
                </c:pt>
                <c:pt idx="127">
                  <c:v>10/jun</c:v>
                </c:pt>
                <c:pt idx="128">
                  <c:v>11/jun</c:v>
                </c:pt>
                <c:pt idx="129">
                  <c:v>14/jun</c:v>
                </c:pt>
                <c:pt idx="130">
                  <c:v>15/jun</c:v>
                </c:pt>
                <c:pt idx="131">
                  <c:v>16/jun</c:v>
                </c:pt>
                <c:pt idx="132">
                  <c:v>17/jun</c:v>
                </c:pt>
                <c:pt idx="133">
                  <c:v>18/jun</c:v>
                </c:pt>
                <c:pt idx="134">
                  <c:v>21/jun</c:v>
                </c:pt>
                <c:pt idx="135">
                  <c:v>22/jun</c:v>
                </c:pt>
                <c:pt idx="136">
                  <c:v>23/jun</c:v>
                </c:pt>
                <c:pt idx="137">
                  <c:v>24/jun</c:v>
                </c:pt>
                <c:pt idx="138">
                  <c:v>25/jun</c:v>
                </c:pt>
                <c:pt idx="139">
                  <c:v>28/jun</c:v>
                </c:pt>
                <c:pt idx="140">
                  <c:v>29/jun</c:v>
                </c:pt>
                <c:pt idx="141">
                  <c:v>30/jun</c:v>
                </c:pt>
                <c:pt idx="142">
                  <c:v>-</c:v>
                </c:pt>
                <c:pt idx="144">
                  <c:v>01/jul</c:v>
                </c:pt>
                <c:pt idx="145">
                  <c:v>02/jul</c:v>
                </c:pt>
                <c:pt idx="146">
                  <c:v>05/jul</c:v>
                </c:pt>
                <c:pt idx="147">
                  <c:v>06/jul</c:v>
                </c:pt>
                <c:pt idx="148">
                  <c:v>07/jul</c:v>
                </c:pt>
                <c:pt idx="149">
                  <c:v>08/jul</c:v>
                </c:pt>
                <c:pt idx="150">
                  <c:v>09/jul</c:v>
                </c:pt>
                <c:pt idx="151">
                  <c:v>12/jul</c:v>
                </c:pt>
                <c:pt idx="152">
                  <c:v>13/jul</c:v>
                </c:pt>
                <c:pt idx="153">
                  <c:v>14/jul</c:v>
                </c:pt>
                <c:pt idx="154">
                  <c:v>15/jul</c:v>
                </c:pt>
                <c:pt idx="155">
                  <c:v>16/jul</c:v>
                </c:pt>
                <c:pt idx="156">
                  <c:v>19/jul</c:v>
                </c:pt>
                <c:pt idx="157">
                  <c:v>20/jul</c:v>
                </c:pt>
                <c:pt idx="158">
                  <c:v>21/jul</c:v>
                </c:pt>
                <c:pt idx="159">
                  <c:v>22/jul</c:v>
                </c:pt>
                <c:pt idx="160">
                  <c:v>23/jul</c:v>
                </c:pt>
                <c:pt idx="161">
                  <c:v>26/jul</c:v>
                </c:pt>
                <c:pt idx="162">
                  <c:v>27/jul</c:v>
                </c:pt>
                <c:pt idx="163">
                  <c:v>28/jul</c:v>
                </c:pt>
                <c:pt idx="164">
                  <c:v>29/jul</c:v>
                </c:pt>
                <c:pt idx="165">
                  <c:v>30/jul</c:v>
                </c:pt>
                <c:pt idx="166">
                  <c:v>-</c:v>
                </c:pt>
                <c:pt idx="168">
                  <c:v>02/ago</c:v>
                </c:pt>
                <c:pt idx="169">
                  <c:v>03/ago</c:v>
                </c:pt>
                <c:pt idx="170">
                  <c:v>04/ago</c:v>
                </c:pt>
                <c:pt idx="171">
                  <c:v>05/ago</c:v>
                </c:pt>
                <c:pt idx="172">
                  <c:v>06/ago</c:v>
                </c:pt>
                <c:pt idx="173">
                  <c:v>09/ago</c:v>
                </c:pt>
                <c:pt idx="174">
                  <c:v>10/ago</c:v>
                </c:pt>
                <c:pt idx="175">
                  <c:v>11/ago</c:v>
                </c:pt>
                <c:pt idx="176">
                  <c:v>12/ago</c:v>
                </c:pt>
                <c:pt idx="177">
                  <c:v>13/ago</c:v>
                </c:pt>
                <c:pt idx="178">
                  <c:v>16/ago</c:v>
                </c:pt>
                <c:pt idx="179">
                  <c:v>17/ago</c:v>
                </c:pt>
                <c:pt idx="180">
                  <c:v>18/ago</c:v>
                </c:pt>
                <c:pt idx="181">
                  <c:v>19/ago</c:v>
                </c:pt>
                <c:pt idx="182">
                  <c:v>20/ago</c:v>
                </c:pt>
                <c:pt idx="183">
                  <c:v>23/ago</c:v>
                </c:pt>
                <c:pt idx="184">
                  <c:v>24/ago</c:v>
                </c:pt>
                <c:pt idx="185">
                  <c:v>25/ago</c:v>
                </c:pt>
                <c:pt idx="186">
                  <c:v>26/ago</c:v>
                </c:pt>
                <c:pt idx="187">
                  <c:v>27/ago</c:v>
                </c:pt>
                <c:pt idx="188">
                  <c:v>30/ago</c:v>
                </c:pt>
                <c:pt idx="189">
                  <c:v>31/ago</c:v>
                </c:pt>
                <c:pt idx="190">
                  <c:v>-</c:v>
                </c:pt>
                <c:pt idx="192">
                  <c:v>01/set</c:v>
                </c:pt>
                <c:pt idx="193">
                  <c:v>02/set</c:v>
                </c:pt>
                <c:pt idx="194">
                  <c:v>03/set</c:v>
                </c:pt>
                <c:pt idx="195">
                  <c:v>06/set</c:v>
                </c:pt>
                <c:pt idx="196">
                  <c:v>07/set</c:v>
                </c:pt>
                <c:pt idx="197">
                  <c:v>08/set</c:v>
                </c:pt>
                <c:pt idx="198">
                  <c:v>09/set</c:v>
                </c:pt>
                <c:pt idx="199">
                  <c:v>10/set</c:v>
                </c:pt>
                <c:pt idx="200">
                  <c:v>13/set</c:v>
                </c:pt>
                <c:pt idx="201">
                  <c:v>14/set</c:v>
                </c:pt>
                <c:pt idx="202">
                  <c:v>15/set</c:v>
                </c:pt>
                <c:pt idx="203">
                  <c:v>16/set</c:v>
                </c:pt>
                <c:pt idx="204">
                  <c:v>17/set</c:v>
                </c:pt>
                <c:pt idx="205">
                  <c:v>20/set</c:v>
                </c:pt>
                <c:pt idx="206">
                  <c:v>21/set</c:v>
                </c:pt>
                <c:pt idx="207">
                  <c:v>22/set</c:v>
                </c:pt>
                <c:pt idx="208">
                  <c:v>23/set</c:v>
                </c:pt>
                <c:pt idx="209">
                  <c:v>24/set</c:v>
                </c:pt>
                <c:pt idx="210">
                  <c:v>27/set</c:v>
                </c:pt>
                <c:pt idx="211">
                  <c:v>28/set</c:v>
                </c:pt>
                <c:pt idx="212">
                  <c:v>29/set</c:v>
                </c:pt>
                <c:pt idx="213">
                  <c:v>30/set</c:v>
                </c:pt>
                <c:pt idx="214">
                  <c:v>-</c:v>
                </c:pt>
                <c:pt idx="216">
                  <c:v>01/out</c:v>
                </c:pt>
                <c:pt idx="217">
                  <c:v>04/out</c:v>
                </c:pt>
                <c:pt idx="218">
                  <c:v>05/out</c:v>
                </c:pt>
                <c:pt idx="219">
                  <c:v>06/out</c:v>
                </c:pt>
                <c:pt idx="220">
                  <c:v>07/out</c:v>
                </c:pt>
                <c:pt idx="221">
                  <c:v>08/out</c:v>
                </c:pt>
                <c:pt idx="222">
                  <c:v>11/out</c:v>
                </c:pt>
                <c:pt idx="223">
                  <c:v>12/out</c:v>
                </c:pt>
                <c:pt idx="224">
                  <c:v>13/out</c:v>
                </c:pt>
                <c:pt idx="225">
                  <c:v>14/out</c:v>
                </c:pt>
                <c:pt idx="226">
                  <c:v>15/out</c:v>
                </c:pt>
                <c:pt idx="227">
                  <c:v>18/out</c:v>
                </c:pt>
                <c:pt idx="228">
                  <c:v>19/out</c:v>
                </c:pt>
                <c:pt idx="229">
                  <c:v>20/out</c:v>
                </c:pt>
                <c:pt idx="230">
                  <c:v>21/out</c:v>
                </c:pt>
                <c:pt idx="231">
                  <c:v>22/out</c:v>
                </c:pt>
                <c:pt idx="232">
                  <c:v>25/out</c:v>
                </c:pt>
                <c:pt idx="233">
                  <c:v>26/out</c:v>
                </c:pt>
                <c:pt idx="234">
                  <c:v>27/out</c:v>
                </c:pt>
                <c:pt idx="235">
                  <c:v>28/out</c:v>
                </c:pt>
                <c:pt idx="236">
                  <c:v>29/out</c:v>
                </c:pt>
                <c:pt idx="237">
                  <c:v>-</c:v>
                </c:pt>
                <c:pt idx="238">
                  <c:v>-</c:v>
                </c:pt>
                <c:pt idx="240">
                  <c:v>01/nov</c:v>
                </c:pt>
                <c:pt idx="241">
                  <c:v>02/nov</c:v>
                </c:pt>
                <c:pt idx="242">
                  <c:v>03/nov</c:v>
                </c:pt>
                <c:pt idx="243">
                  <c:v>04/nov</c:v>
                </c:pt>
                <c:pt idx="244">
                  <c:v>05/nov</c:v>
                </c:pt>
                <c:pt idx="245">
                  <c:v>08/nov</c:v>
                </c:pt>
                <c:pt idx="246">
                  <c:v>09/nov</c:v>
                </c:pt>
                <c:pt idx="247">
                  <c:v>10/nov</c:v>
                </c:pt>
                <c:pt idx="248">
                  <c:v>11/nov</c:v>
                </c:pt>
                <c:pt idx="249">
                  <c:v>12/nov</c:v>
                </c:pt>
                <c:pt idx="250">
                  <c:v>15/nov</c:v>
                </c:pt>
                <c:pt idx="251">
                  <c:v>16/nov</c:v>
                </c:pt>
                <c:pt idx="252">
                  <c:v>17/nov</c:v>
                </c:pt>
                <c:pt idx="253">
                  <c:v>18/nov</c:v>
                </c:pt>
                <c:pt idx="254">
                  <c:v>19/nov</c:v>
                </c:pt>
                <c:pt idx="255">
                  <c:v>22/nov</c:v>
                </c:pt>
                <c:pt idx="256">
                  <c:v>23/nov</c:v>
                </c:pt>
                <c:pt idx="257">
                  <c:v>24/nov</c:v>
                </c:pt>
                <c:pt idx="258">
                  <c:v>25/nov</c:v>
                </c:pt>
                <c:pt idx="259">
                  <c:v>26/nov</c:v>
                </c:pt>
                <c:pt idx="260">
                  <c:v>29/nov</c:v>
                </c:pt>
                <c:pt idx="261">
                  <c:v>30/nov</c:v>
                </c:pt>
                <c:pt idx="262">
                  <c:v>-</c:v>
                </c:pt>
                <c:pt idx="264">
                  <c:v>01/dez</c:v>
                </c:pt>
                <c:pt idx="265">
                  <c:v>02/dez</c:v>
                </c:pt>
                <c:pt idx="266">
                  <c:v>03/dez</c:v>
                </c:pt>
                <c:pt idx="267">
                  <c:v>06/dez</c:v>
                </c:pt>
                <c:pt idx="268">
                  <c:v>07/dez</c:v>
                </c:pt>
                <c:pt idx="269">
                  <c:v>08/dez</c:v>
                </c:pt>
                <c:pt idx="270">
                  <c:v>09/dez</c:v>
                </c:pt>
                <c:pt idx="271">
                  <c:v>10/dez</c:v>
                </c:pt>
                <c:pt idx="272">
                  <c:v>13/dez</c:v>
                </c:pt>
                <c:pt idx="273">
                  <c:v>14/dez</c:v>
                </c:pt>
                <c:pt idx="274">
                  <c:v>15/dez</c:v>
                </c:pt>
                <c:pt idx="275">
                  <c:v>16/dez</c:v>
                </c:pt>
                <c:pt idx="276">
                  <c:v>17/dez</c:v>
                </c:pt>
                <c:pt idx="277">
                  <c:v>20/dez</c:v>
                </c:pt>
                <c:pt idx="278">
                  <c:v>21/dez</c:v>
                </c:pt>
                <c:pt idx="279">
                  <c:v>22/dez</c:v>
                </c:pt>
                <c:pt idx="280">
                  <c:v>23/dez</c:v>
                </c:pt>
                <c:pt idx="281">
                  <c:v>24/dez</c:v>
                </c:pt>
                <c:pt idx="282">
                  <c:v>27/dez</c:v>
                </c:pt>
                <c:pt idx="283">
                  <c:v>28/dez</c:v>
                </c:pt>
                <c:pt idx="284">
                  <c:v>29/dez</c:v>
                </c:pt>
                <c:pt idx="285">
                  <c:v>30/dez</c:v>
                </c:pt>
              </c:strCache>
            </c:strRef>
          </c:cat>
          <c:val>
            <c:numRef>
              <c:f>ANUAL!$G$67:$G$352</c:f>
              <c:numCache>
                <c:formatCode>_-[$R$-416]\ * #,##0.00_-;\-[$R$-416]\ * #,##0.00_-;_-[$R$-416]\ * "-"??_-;_-@_-</c:formatCode>
                <c:ptCount val="286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  <c:pt idx="21">
                  <c:v>1000</c:v>
                </c:pt>
                <c:pt idx="22">
                  <c:v>1000</c:v>
                </c:pt>
                <c:pt idx="24">
                  <c:v>1000</c:v>
                </c:pt>
                <c:pt idx="25">
                  <c:v>1000</c:v>
                </c:pt>
                <c:pt idx="26">
                  <c:v>1000</c:v>
                </c:pt>
                <c:pt idx="27">
                  <c:v>1000</c:v>
                </c:pt>
                <c:pt idx="28">
                  <c:v>1000</c:v>
                </c:pt>
                <c:pt idx="29">
                  <c:v>1000</c:v>
                </c:pt>
                <c:pt idx="30">
                  <c:v>1000</c:v>
                </c:pt>
                <c:pt idx="31">
                  <c:v>1000</c:v>
                </c:pt>
                <c:pt idx="32">
                  <c:v>1000</c:v>
                </c:pt>
                <c:pt idx="33">
                  <c:v>1000</c:v>
                </c:pt>
                <c:pt idx="34">
                  <c:v>1000</c:v>
                </c:pt>
                <c:pt idx="35">
                  <c:v>1000</c:v>
                </c:pt>
                <c:pt idx="36">
                  <c:v>1000</c:v>
                </c:pt>
                <c:pt idx="37">
                  <c:v>1000</c:v>
                </c:pt>
                <c:pt idx="38">
                  <c:v>1000</c:v>
                </c:pt>
                <c:pt idx="39">
                  <c:v>1000</c:v>
                </c:pt>
                <c:pt idx="40">
                  <c:v>1000</c:v>
                </c:pt>
                <c:pt idx="41">
                  <c:v>1000</c:v>
                </c:pt>
                <c:pt idx="42">
                  <c:v>1000</c:v>
                </c:pt>
                <c:pt idx="43">
                  <c:v>1000</c:v>
                </c:pt>
                <c:pt idx="44">
                  <c:v>1000</c:v>
                </c:pt>
                <c:pt idx="45">
                  <c:v>1000</c:v>
                </c:pt>
                <c:pt idx="46">
                  <c:v>1000</c:v>
                </c:pt>
                <c:pt idx="48">
                  <c:v>1000</c:v>
                </c:pt>
                <c:pt idx="49">
                  <c:v>1000</c:v>
                </c:pt>
                <c:pt idx="50">
                  <c:v>1000</c:v>
                </c:pt>
                <c:pt idx="51">
                  <c:v>1000</c:v>
                </c:pt>
                <c:pt idx="52">
                  <c:v>1000</c:v>
                </c:pt>
                <c:pt idx="53">
                  <c:v>1000</c:v>
                </c:pt>
                <c:pt idx="54">
                  <c:v>1000</c:v>
                </c:pt>
                <c:pt idx="55">
                  <c:v>1000</c:v>
                </c:pt>
                <c:pt idx="56">
                  <c:v>1000</c:v>
                </c:pt>
                <c:pt idx="57">
                  <c:v>1000</c:v>
                </c:pt>
                <c:pt idx="58">
                  <c:v>1000</c:v>
                </c:pt>
                <c:pt idx="59">
                  <c:v>1000</c:v>
                </c:pt>
                <c:pt idx="60">
                  <c:v>1000</c:v>
                </c:pt>
                <c:pt idx="61">
                  <c:v>1000</c:v>
                </c:pt>
                <c:pt idx="62">
                  <c:v>1000</c:v>
                </c:pt>
                <c:pt idx="63">
                  <c:v>1000</c:v>
                </c:pt>
                <c:pt idx="64">
                  <c:v>1000</c:v>
                </c:pt>
                <c:pt idx="65">
                  <c:v>1000</c:v>
                </c:pt>
                <c:pt idx="66">
                  <c:v>1000</c:v>
                </c:pt>
                <c:pt idx="67">
                  <c:v>1000</c:v>
                </c:pt>
                <c:pt idx="68">
                  <c:v>1000</c:v>
                </c:pt>
                <c:pt idx="69">
                  <c:v>1000</c:v>
                </c:pt>
                <c:pt idx="70">
                  <c:v>1000</c:v>
                </c:pt>
                <c:pt idx="72">
                  <c:v>1000</c:v>
                </c:pt>
                <c:pt idx="73">
                  <c:v>1000</c:v>
                </c:pt>
                <c:pt idx="74">
                  <c:v>1000</c:v>
                </c:pt>
                <c:pt idx="75">
                  <c:v>1000</c:v>
                </c:pt>
                <c:pt idx="76">
                  <c:v>1000</c:v>
                </c:pt>
                <c:pt idx="77">
                  <c:v>1000</c:v>
                </c:pt>
                <c:pt idx="78">
                  <c:v>1000</c:v>
                </c:pt>
                <c:pt idx="79">
                  <c:v>1000</c:v>
                </c:pt>
                <c:pt idx="80">
                  <c:v>1000</c:v>
                </c:pt>
                <c:pt idx="81">
                  <c:v>1000</c:v>
                </c:pt>
                <c:pt idx="82">
                  <c:v>1000</c:v>
                </c:pt>
                <c:pt idx="83">
                  <c:v>1000</c:v>
                </c:pt>
                <c:pt idx="84">
                  <c:v>1000</c:v>
                </c:pt>
                <c:pt idx="85">
                  <c:v>1000</c:v>
                </c:pt>
                <c:pt idx="86">
                  <c:v>1000</c:v>
                </c:pt>
                <c:pt idx="87">
                  <c:v>1000</c:v>
                </c:pt>
                <c:pt idx="88">
                  <c:v>1000</c:v>
                </c:pt>
                <c:pt idx="89">
                  <c:v>1000</c:v>
                </c:pt>
                <c:pt idx="90">
                  <c:v>1000</c:v>
                </c:pt>
                <c:pt idx="91">
                  <c:v>1000</c:v>
                </c:pt>
                <c:pt idx="92">
                  <c:v>1000</c:v>
                </c:pt>
                <c:pt idx="93">
                  <c:v>1000</c:v>
                </c:pt>
                <c:pt idx="94">
                  <c:v>1000</c:v>
                </c:pt>
                <c:pt idx="96">
                  <c:v>1000</c:v>
                </c:pt>
                <c:pt idx="97">
                  <c:v>1000</c:v>
                </c:pt>
                <c:pt idx="98">
                  <c:v>1000</c:v>
                </c:pt>
                <c:pt idx="99">
                  <c:v>1000</c:v>
                </c:pt>
                <c:pt idx="100">
                  <c:v>1000</c:v>
                </c:pt>
                <c:pt idx="101">
                  <c:v>1000</c:v>
                </c:pt>
                <c:pt idx="102">
                  <c:v>1000</c:v>
                </c:pt>
                <c:pt idx="103">
                  <c:v>1000</c:v>
                </c:pt>
                <c:pt idx="104">
                  <c:v>1000</c:v>
                </c:pt>
                <c:pt idx="105">
                  <c:v>1000</c:v>
                </c:pt>
                <c:pt idx="106">
                  <c:v>1000</c:v>
                </c:pt>
                <c:pt idx="107">
                  <c:v>1000</c:v>
                </c:pt>
                <c:pt idx="108">
                  <c:v>1000</c:v>
                </c:pt>
                <c:pt idx="109">
                  <c:v>1000</c:v>
                </c:pt>
                <c:pt idx="110">
                  <c:v>1000</c:v>
                </c:pt>
                <c:pt idx="111">
                  <c:v>1000</c:v>
                </c:pt>
                <c:pt idx="112">
                  <c:v>1000</c:v>
                </c:pt>
                <c:pt idx="113">
                  <c:v>1000</c:v>
                </c:pt>
                <c:pt idx="114">
                  <c:v>1000</c:v>
                </c:pt>
                <c:pt idx="115">
                  <c:v>1000</c:v>
                </c:pt>
                <c:pt idx="116">
                  <c:v>1000</c:v>
                </c:pt>
                <c:pt idx="117">
                  <c:v>1000</c:v>
                </c:pt>
                <c:pt idx="118">
                  <c:v>1000</c:v>
                </c:pt>
                <c:pt idx="120">
                  <c:v>1000</c:v>
                </c:pt>
                <c:pt idx="121">
                  <c:v>1000</c:v>
                </c:pt>
                <c:pt idx="122">
                  <c:v>1000</c:v>
                </c:pt>
                <c:pt idx="123">
                  <c:v>1000</c:v>
                </c:pt>
                <c:pt idx="124">
                  <c:v>1000</c:v>
                </c:pt>
                <c:pt idx="125">
                  <c:v>1000</c:v>
                </c:pt>
                <c:pt idx="126">
                  <c:v>1000</c:v>
                </c:pt>
                <c:pt idx="127">
                  <c:v>1000</c:v>
                </c:pt>
                <c:pt idx="128">
                  <c:v>1000</c:v>
                </c:pt>
                <c:pt idx="129">
                  <c:v>1000</c:v>
                </c:pt>
                <c:pt idx="130">
                  <c:v>1000</c:v>
                </c:pt>
                <c:pt idx="131">
                  <c:v>1000</c:v>
                </c:pt>
                <c:pt idx="132">
                  <c:v>1000</c:v>
                </c:pt>
                <c:pt idx="133">
                  <c:v>1000</c:v>
                </c:pt>
                <c:pt idx="134">
                  <c:v>1000</c:v>
                </c:pt>
                <c:pt idx="135">
                  <c:v>1000</c:v>
                </c:pt>
                <c:pt idx="136">
                  <c:v>1000</c:v>
                </c:pt>
                <c:pt idx="137">
                  <c:v>1000</c:v>
                </c:pt>
                <c:pt idx="138">
                  <c:v>1000</c:v>
                </c:pt>
                <c:pt idx="139">
                  <c:v>1000</c:v>
                </c:pt>
                <c:pt idx="140">
                  <c:v>1000</c:v>
                </c:pt>
                <c:pt idx="141">
                  <c:v>1000</c:v>
                </c:pt>
                <c:pt idx="142">
                  <c:v>1000</c:v>
                </c:pt>
                <c:pt idx="144">
                  <c:v>1000</c:v>
                </c:pt>
                <c:pt idx="145">
                  <c:v>1000</c:v>
                </c:pt>
                <c:pt idx="146">
                  <c:v>1000</c:v>
                </c:pt>
                <c:pt idx="147">
                  <c:v>1000</c:v>
                </c:pt>
                <c:pt idx="148">
                  <c:v>1000</c:v>
                </c:pt>
                <c:pt idx="149">
                  <c:v>1000</c:v>
                </c:pt>
                <c:pt idx="150">
                  <c:v>1000</c:v>
                </c:pt>
                <c:pt idx="151">
                  <c:v>1000</c:v>
                </c:pt>
                <c:pt idx="152">
                  <c:v>1000</c:v>
                </c:pt>
                <c:pt idx="153">
                  <c:v>1000</c:v>
                </c:pt>
                <c:pt idx="154">
                  <c:v>1000</c:v>
                </c:pt>
                <c:pt idx="155">
                  <c:v>1000</c:v>
                </c:pt>
                <c:pt idx="156">
                  <c:v>1000</c:v>
                </c:pt>
                <c:pt idx="157">
                  <c:v>1000</c:v>
                </c:pt>
                <c:pt idx="158">
                  <c:v>1000</c:v>
                </c:pt>
                <c:pt idx="159">
                  <c:v>1000</c:v>
                </c:pt>
                <c:pt idx="160">
                  <c:v>1000</c:v>
                </c:pt>
                <c:pt idx="161">
                  <c:v>1000</c:v>
                </c:pt>
                <c:pt idx="162">
                  <c:v>1000</c:v>
                </c:pt>
                <c:pt idx="163">
                  <c:v>1000</c:v>
                </c:pt>
                <c:pt idx="164">
                  <c:v>1000</c:v>
                </c:pt>
                <c:pt idx="165">
                  <c:v>1000</c:v>
                </c:pt>
                <c:pt idx="166">
                  <c:v>1000</c:v>
                </c:pt>
                <c:pt idx="168">
                  <c:v>1000</c:v>
                </c:pt>
                <c:pt idx="169">
                  <c:v>1000</c:v>
                </c:pt>
                <c:pt idx="170">
                  <c:v>1000</c:v>
                </c:pt>
                <c:pt idx="171">
                  <c:v>1000</c:v>
                </c:pt>
                <c:pt idx="172">
                  <c:v>1000</c:v>
                </c:pt>
                <c:pt idx="173">
                  <c:v>1000</c:v>
                </c:pt>
                <c:pt idx="174">
                  <c:v>1000</c:v>
                </c:pt>
                <c:pt idx="175">
                  <c:v>1000</c:v>
                </c:pt>
                <c:pt idx="176">
                  <c:v>1000</c:v>
                </c:pt>
                <c:pt idx="177">
                  <c:v>1000</c:v>
                </c:pt>
                <c:pt idx="178">
                  <c:v>1000</c:v>
                </c:pt>
                <c:pt idx="179">
                  <c:v>1000</c:v>
                </c:pt>
                <c:pt idx="180">
                  <c:v>1000</c:v>
                </c:pt>
                <c:pt idx="181">
                  <c:v>1000</c:v>
                </c:pt>
                <c:pt idx="182">
                  <c:v>1000</c:v>
                </c:pt>
                <c:pt idx="183">
                  <c:v>1000</c:v>
                </c:pt>
                <c:pt idx="184">
                  <c:v>1000</c:v>
                </c:pt>
                <c:pt idx="185">
                  <c:v>1000</c:v>
                </c:pt>
                <c:pt idx="186">
                  <c:v>1000</c:v>
                </c:pt>
                <c:pt idx="187">
                  <c:v>1000</c:v>
                </c:pt>
                <c:pt idx="188">
                  <c:v>1000</c:v>
                </c:pt>
                <c:pt idx="189">
                  <c:v>1000</c:v>
                </c:pt>
                <c:pt idx="190">
                  <c:v>1000</c:v>
                </c:pt>
                <c:pt idx="192">
                  <c:v>1000</c:v>
                </c:pt>
                <c:pt idx="193">
                  <c:v>1000</c:v>
                </c:pt>
                <c:pt idx="194">
                  <c:v>1000</c:v>
                </c:pt>
                <c:pt idx="195">
                  <c:v>1000</c:v>
                </c:pt>
                <c:pt idx="196">
                  <c:v>1000</c:v>
                </c:pt>
                <c:pt idx="197">
                  <c:v>1000</c:v>
                </c:pt>
                <c:pt idx="198">
                  <c:v>1000</c:v>
                </c:pt>
                <c:pt idx="199">
                  <c:v>1000</c:v>
                </c:pt>
                <c:pt idx="200">
                  <c:v>1000</c:v>
                </c:pt>
                <c:pt idx="201">
                  <c:v>1000</c:v>
                </c:pt>
                <c:pt idx="202">
                  <c:v>1000</c:v>
                </c:pt>
                <c:pt idx="203">
                  <c:v>1000</c:v>
                </c:pt>
                <c:pt idx="204">
                  <c:v>1000</c:v>
                </c:pt>
                <c:pt idx="205">
                  <c:v>1000</c:v>
                </c:pt>
                <c:pt idx="206">
                  <c:v>1000</c:v>
                </c:pt>
                <c:pt idx="207">
                  <c:v>1000</c:v>
                </c:pt>
                <c:pt idx="208">
                  <c:v>1000</c:v>
                </c:pt>
                <c:pt idx="209">
                  <c:v>1000</c:v>
                </c:pt>
                <c:pt idx="210">
                  <c:v>1000</c:v>
                </c:pt>
                <c:pt idx="211">
                  <c:v>1000</c:v>
                </c:pt>
                <c:pt idx="212">
                  <c:v>1000</c:v>
                </c:pt>
                <c:pt idx="213">
                  <c:v>1000</c:v>
                </c:pt>
                <c:pt idx="214">
                  <c:v>1000</c:v>
                </c:pt>
                <c:pt idx="216">
                  <c:v>1000</c:v>
                </c:pt>
                <c:pt idx="217">
                  <c:v>1000</c:v>
                </c:pt>
                <c:pt idx="218">
                  <c:v>1000</c:v>
                </c:pt>
                <c:pt idx="219">
                  <c:v>1000</c:v>
                </c:pt>
                <c:pt idx="220">
                  <c:v>1000</c:v>
                </c:pt>
                <c:pt idx="221">
                  <c:v>1000</c:v>
                </c:pt>
                <c:pt idx="222">
                  <c:v>1000</c:v>
                </c:pt>
                <c:pt idx="223">
                  <c:v>1000</c:v>
                </c:pt>
                <c:pt idx="224">
                  <c:v>1000</c:v>
                </c:pt>
                <c:pt idx="225">
                  <c:v>1000</c:v>
                </c:pt>
                <c:pt idx="226">
                  <c:v>1000</c:v>
                </c:pt>
                <c:pt idx="227">
                  <c:v>1000</c:v>
                </c:pt>
                <c:pt idx="228">
                  <c:v>1000</c:v>
                </c:pt>
                <c:pt idx="229">
                  <c:v>1000</c:v>
                </c:pt>
                <c:pt idx="230">
                  <c:v>1000</c:v>
                </c:pt>
                <c:pt idx="231">
                  <c:v>1000</c:v>
                </c:pt>
                <c:pt idx="232">
                  <c:v>1000</c:v>
                </c:pt>
                <c:pt idx="233">
                  <c:v>1000</c:v>
                </c:pt>
                <c:pt idx="234">
                  <c:v>1000</c:v>
                </c:pt>
                <c:pt idx="235">
                  <c:v>1000</c:v>
                </c:pt>
                <c:pt idx="236">
                  <c:v>1000</c:v>
                </c:pt>
                <c:pt idx="237">
                  <c:v>1000</c:v>
                </c:pt>
                <c:pt idx="238">
                  <c:v>1000</c:v>
                </c:pt>
                <c:pt idx="240">
                  <c:v>1000</c:v>
                </c:pt>
                <c:pt idx="241">
                  <c:v>1000</c:v>
                </c:pt>
                <c:pt idx="242">
                  <c:v>1000</c:v>
                </c:pt>
                <c:pt idx="243">
                  <c:v>1000</c:v>
                </c:pt>
                <c:pt idx="244">
                  <c:v>1000</c:v>
                </c:pt>
                <c:pt idx="245">
                  <c:v>1000</c:v>
                </c:pt>
                <c:pt idx="246">
                  <c:v>1000</c:v>
                </c:pt>
                <c:pt idx="247">
                  <c:v>1000</c:v>
                </c:pt>
                <c:pt idx="248">
                  <c:v>1000</c:v>
                </c:pt>
                <c:pt idx="249">
                  <c:v>1000</c:v>
                </c:pt>
                <c:pt idx="250">
                  <c:v>1000</c:v>
                </c:pt>
                <c:pt idx="251">
                  <c:v>1000</c:v>
                </c:pt>
                <c:pt idx="252">
                  <c:v>1000</c:v>
                </c:pt>
                <c:pt idx="253">
                  <c:v>1000</c:v>
                </c:pt>
                <c:pt idx="254">
                  <c:v>1000</c:v>
                </c:pt>
                <c:pt idx="255">
                  <c:v>1000</c:v>
                </c:pt>
                <c:pt idx="256">
                  <c:v>1000</c:v>
                </c:pt>
                <c:pt idx="257">
                  <c:v>1000</c:v>
                </c:pt>
                <c:pt idx="258">
                  <c:v>1000</c:v>
                </c:pt>
                <c:pt idx="259">
                  <c:v>1000</c:v>
                </c:pt>
                <c:pt idx="260">
                  <c:v>1000</c:v>
                </c:pt>
                <c:pt idx="261">
                  <c:v>1000</c:v>
                </c:pt>
                <c:pt idx="262">
                  <c:v>1000</c:v>
                </c:pt>
                <c:pt idx="264">
                  <c:v>1000</c:v>
                </c:pt>
                <c:pt idx="265">
                  <c:v>1000</c:v>
                </c:pt>
                <c:pt idx="266">
                  <c:v>1000</c:v>
                </c:pt>
                <c:pt idx="267">
                  <c:v>1000</c:v>
                </c:pt>
                <c:pt idx="268">
                  <c:v>1000</c:v>
                </c:pt>
                <c:pt idx="269">
                  <c:v>1000</c:v>
                </c:pt>
                <c:pt idx="270">
                  <c:v>1000</c:v>
                </c:pt>
                <c:pt idx="271">
                  <c:v>1000</c:v>
                </c:pt>
                <c:pt idx="272">
                  <c:v>1000</c:v>
                </c:pt>
                <c:pt idx="273">
                  <c:v>1000</c:v>
                </c:pt>
                <c:pt idx="274">
                  <c:v>1000</c:v>
                </c:pt>
                <c:pt idx="275">
                  <c:v>1000</c:v>
                </c:pt>
                <c:pt idx="276">
                  <c:v>1000</c:v>
                </c:pt>
                <c:pt idx="277">
                  <c:v>1000</c:v>
                </c:pt>
                <c:pt idx="278">
                  <c:v>1000</c:v>
                </c:pt>
                <c:pt idx="279">
                  <c:v>1000</c:v>
                </c:pt>
                <c:pt idx="280">
                  <c:v>1000</c:v>
                </c:pt>
                <c:pt idx="281">
                  <c:v>1000</c:v>
                </c:pt>
                <c:pt idx="282">
                  <c:v>1000</c:v>
                </c:pt>
                <c:pt idx="283">
                  <c:v>1000</c:v>
                </c:pt>
                <c:pt idx="284">
                  <c:v>1000</c:v>
                </c:pt>
                <c:pt idx="285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CA-5644-A0FE-9950DCB9EA81}"/>
            </c:ext>
          </c:extLst>
        </c:ser>
        <c:ser>
          <c:idx val="3"/>
          <c:order val="1"/>
          <c:tx>
            <c:strRef>
              <c:f>ANUAL!$H$66</c:f>
              <c:strCache>
                <c:ptCount val="1"/>
                <c:pt idx="0">
                  <c:v>Projeção 5%/dia</c:v>
                </c:pt>
              </c:strCache>
            </c:strRef>
          </c:tx>
          <c:spPr>
            <a:ln w="28575" cap="rnd">
              <a:solidFill>
                <a:srgbClr val="ED82E6"/>
              </a:solidFill>
              <a:prstDash val="sysDash"/>
              <a:round/>
              <a:tailEnd type="triangle"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ANUAL!$B$67:$B$352</c:f>
              <c:strCache>
                <c:ptCount val="286"/>
                <c:pt idx="0">
                  <c:v>01/jan</c:v>
                </c:pt>
                <c:pt idx="1">
                  <c:v>04/jan</c:v>
                </c:pt>
                <c:pt idx="2">
                  <c:v>05/jan</c:v>
                </c:pt>
                <c:pt idx="3">
                  <c:v>06/jan</c:v>
                </c:pt>
                <c:pt idx="4">
                  <c:v>07/jan</c:v>
                </c:pt>
                <c:pt idx="5">
                  <c:v>08/jan</c:v>
                </c:pt>
                <c:pt idx="6">
                  <c:v>11/jan</c:v>
                </c:pt>
                <c:pt idx="7">
                  <c:v>12/jan</c:v>
                </c:pt>
                <c:pt idx="8">
                  <c:v>13/jan</c:v>
                </c:pt>
                <c:pt idx="9">
                  <c:v>14/jan</c:v>
                </c:pt>
                <c:pt idx="10">
                  <c:v>15/jan</c:v>
                </c:pt>
                <c:pt idx="11">
                  <c:v>18/jan</c:v>
                </c:pt>
                <c:pt idx="12">
                  <c:v>19/jan</c:v>
                </c:pt>
                <c:pt idx="13">
                  <c:v>20/jan</c:v>
                </c:pt>
                <c:pt idx="14">
                  <c:v>21/jan</c:v>
                </c:pt>
                <c:pt idx="15">
                  <c:v>22/jan</c:v>
                </c:pt>
                <c:pt idx="16">
                  <c:v>25/jan</c:v>
                </c:pt>
                <c:pt idx="17">
                  <c:v>26/jan</c:v>
                </c:pt>
                <c:pt idx="18">
                  <c:v>27/jan</c:v>
                </c:pt>
                <c:pt idx="19">
                  <c:v>28/jan</c:v>
                </c:pt>
                <c:pt idx="20">
                  <c:v>29/jan</c:v>
                </c:pt>
                <c:pt idx="21">
                  <c:v>-</c:v>
                </c:pt>
                <c:pt idx="22">
                  <c:v>-</c:v>
                </c:pt>
                <c:pt idx="24">
                  <c:v>01/fev</c:v>
                </c:pt>
                <c:pt idx="25">
                  <c:v>02/fev</c:v>
                </c:pt>
                <c:pt idx="26">
                  <c:v>03/fev</c:v>
                </c:pt>
                <c:pt idx="27">
                  <c:v>04/fev</c:v>
                </c:pt>
                <c:pt idx="28">
                  <c:v>05/fev</c:v>
                </c:pt>
                <c:pt idx="29">
                  <c:v>08/fev</c:v>
                </c:pt>
                <c:pt idx="30">
                  <c:v>09/fev</c:v>
                </c:pt>
                <c:pt idx="31">
                  <c:v>10/fev</c:v>
                </c:pt>
                <c:pt idx="32">
                  <c:v>11/fev</c:v>
                </c:pt>
                <c:pt idx="33">
                  <c:v>12/fev</c:v>
                </c:pt>
                <c:pt idx="34">
                  <c:v>15/fev</c:v>
                </c:pt>
                <c:pt idx="35">
                  <c:v>16/fev</c:v>
                </c:pt>
                <c:pt idx="36">
                  <c:v>17/fev</c:v>
                </c:pt>
                <c:pt idx="37">
                  <c:v>18/fev</c:v>
                </c:pt>
                <c:pt idx="38">
                  <c:v>19/fev</c:v>
                </c:pt>
                <c:pt idx="39">
                  <c:v>22/fev</c:v>
                </c:pt>
                <c:pt idx="40">
                  <c:v>23/fev</c:v>
                </c:pt>
                <c:pt idx="41">
                  <c:v>24/fev</c:v>
                </c:pt>
                <c:pt idx="42">
                  <c:v>25/fev</c:v>
                </c:pt>
                <c:pt idx="43">
                  <c:v>26/fev</c:v>
                </c:pt>
                <c:pt idx="44">
                  <c:v>-</c:v>
                </c:pt>
                <c:pt idx="45">
                  <c:v>-</c:v>
                </c:pt>
                <c:pt idx="46">
                  <c:v>-</c:v>
                </c:pt>
                <c:pt idx="48">
                  <c:v>01/mar</c:v>
                </c:pt>
                <c:pt idx="49">
                  <c:v>02/mar</c:v>
                </c:pt>
                <c:pt idx="50">
                  <c:v>03/mar</c:v>
                </c:pt>
                <c:pt idx="51">
                  <c:v>04/mar</c:v>
                </c:pt>
                <c:pt idx="52">
                  <c:v>05/mar</c:v>
                </c:pt>
                <c:pt idx="53">
                  <c:v>08/mar</c:v>
                </c:pt>
                <c:pt idx="54">
                  <c:v>09/mar</c:v>
                </c:pt>
                <c:pt idx="55">
                  <c:v>10/mar</c:v>
                </c:pt>
                <c:pt idx="56">
                  <c:v>11/mar</c:v>
                </c:pt>
                <c:pt idx="57">
                  <c:v>12/mar</c:v>
                </c:pt>
                <c:pt idx="58">
                  <c:v>15/mar</c:v>
                </c:pt>
                <c:pt idx="59">
                  <c:v>16/mar</c:v>
                </c:pt>
                <c:pt idx="60">
                  <c:v>17/mar</c:v>
                </c:pt>
                <c:pt idx="61">
                  <c:v>18/mar</c:v>
                </c:pt>
                <c:pt idx="62">
                  <c:v>19/mar</c:v>
                </c:pt>
                <c:pt idx="63">
                  <c:v>22/mar</c:v>
                </c:pt>
                <c:pt idx="64">
                  <c:v>23/mar</c:v>
                </c:pt>
                <c:pt idx="65">
                  <c:v>24/mar</c:v>
                </c:pt>
                <c:pt idx="66">
                  <c:v>25/mar</c:v>
                </c:pt>
                <c:pt idx="67">
                  <c:v>26/mar</c:v>
                </c:pt>
                <c:pt idx="68">
                  <c:v>29/mar</c:v>
                </c:pt>
                <c:pt idx="69">
                  <c:v>30/mar</c:v>
                </c:pt>
                <c:pt idx="70">
                  <c:v>31/mar</c:v>
                </c:pt>
                <c:pt idx="72">
                  <c:v>01/abr</c:v>
                </c:pt>
                <c:pt idx="73">
                  <c:v>02/abr</c:v>
                </c:pt>
                <c:pt idx="74">
                  <c:v>05/abr</c:v>
                </c:pt>
                <c:pt idx="75">
                  <c:v>06/abr</c:v>
                </c:pt>
                <c:pt idx="76">
                  <c:v>07/abr</c:v>
                </c:pt>
                <c:pt idx="77">
                  <c:v>08/abr</c:v>
                </c:pt>
                <c:pt idx="78">
                  <c:v>09/abr</c:v>
                </c:pt>
                <c:pt idx="79">
                  <c:v>12/abr</c:v>
                </c:pt>
                <c:pt idx="80">
                  <c:v>13/abr</c:v>
                </c:pt>
                <c:pt idx="81">
                  <c:v>14/abr</c:v>
                </c:pt>
                <c:pt idx="82">
                  <c:v>15/abr</c:v>
                </c:pt>
                <c:pt idx="83">
                  <c:v>16/abr</c:v>
                </c:pt>
                <c:pt idx="84">
                  <c:v>19/abr</c:v>
                </c:pt>
                <c:pt idx="85">
                  <c:v>20/abr</c:v>
                </c:pt>
                <c:pt idx="86">
                  <c:v>21/abr</c:v>
                </c:pt>
                <c:pt idx="87">
                  <c:v>22/abr</c:v>
                </c:pt>
                <c:pt idx="88">
                  <c:v>23/abr</c:v>
                </c:pt>
                <c:pt idx="89">
                  <c:v>26/abr</c:v>
                </c:pt>
                <c:pt idx="90">
                  <c:v>27/abr</c:v>
                </c:pt>
                <c:pt idx="91">
                  <c:v>28/abr</c:v>
                </c:pt>
                <c:pt idx="92">
                  <c:v>29/abr</c:v>
                </c:pt>
                <c:pt idx="93">
                  <c:v>30/abr</c:v>
                </c:pt>
                <c:pt idx="94">
                  <c:v>-</c:v>
                </c:pt>
                <c:pt idx="96">
                  <c:v>03/mai</c:v>
                </c:pt>
                <c:pt idx="97">
                  <c:v>04/mai</c:v>
                </c:pt>
                <c:pt idx="98">
                  <c:v>05/mai</c:v>
                </c:pt>
                <c:pt idx="99">
                  <c:v>06/mai</c:v>
                </c:pt>
                <c:pt idx="100">
                  <c:v>07/mai</c:v>
                </c:pt>
                <c:pt idx="101">
                  <c:v>10/mai</c:v>
                </c:pt>
                <c:pt idx="102">
                  <c:v>11/mai</c:v>
                </c:pt>
                <c:pt idx="103">
                  <c:v>12/mai</c:v>
                </c:pt>
                <c:pt idx="104">
                  <c:v>13/mai</c:v>
                </c:pt>
                <c:pt idx="105">
                  <c:v>14/mai</c:v>
                </c:pt>
                <c:pt idx="106">
                  <c:v>17/mai</c:v>
                </c:pt>
                <c:pt idx="107">
                  <c:v>18/mai</c:v>
                </c:pt>
                <c:pt idx="108">
                  <c:v>19/mai</c:v>
                </c:pt>
                <c:pt idx="109">
                  <c:v>20/mai</c:v>
                </c:pt>
                <c:pt idx="110">
                  <c:v>21/mai</c:v>
                </c:pt>
                <c:pt idx="111">
                  <c:v>24/mai</c:v>
                </c:pt>
                <c:pt idx="112">
                  <c:v>25/mai</c:v>
                </c:pt>
                <c:pt idx="113">
                  <c:v>26/mai</c:v>
                </c:pt>
                <c:pt idx="114">
                  <c:v>27/mai</c:v>
                </c:pt>
                <c:pt idx="115">
                  <c:v>28/mai</c:v>
                </c:pt>
                <c:pt idx="116">
                  <c:v>31/mai</c:v>
                </c:pt>
                <c:pt idx="117">
                  <c:v>-</c:v>
                </c:pt>
                <c:pt idx="118">
                  <c:v>-</c:v>
                </c:pt>
                <c:pt idx="120">
                  <c:v>01/jun</c:v>
                </c:pt>
                <c:pt idx="121">
                  <c:v>02/jun</c:v>
                </c:pt>
                <c:pt idx="122">
                  <c:v>03/jun</c:v>
                </c:pt>
                <c:pt idx="123">
                  <c:v>04/jun</c:v>
                </c:pt>
                <c:pt idx="124">
                  <c:v>07/jun</c:v>
                </c:pt>
                <c:pt idx="125">
                  <c:v>08/jun</c:v>
                </c:pt>
                <c:pt idx="126">
                  <c:v>09/jun</c:v>
                </c:pt>
                <c:pt idx="127">
                  <c:v>10/jun</c:v>
                </c:pt>
                <c:pt idx="128">
                  <c:v>11/jun</c:v>
                </c:pt>
                <c:pt idx="129">
                  <c:v>14/jun</c:v>
                </c:pt>
                <c:pt idx="130">
                  <c:v>15/jun</c:v>
                </c:pt>
                <c:pt idx="131">
                  <c:v>16/jun</c:v>
                </c:pt>
                <c:pt idx="132">
                  <c:v>17/jun</c:v>
                </c:pt>
                <c:pt idx="133">
                  <c:v>18/jun</c:v>
                </c:pt>
                <c:pt idx="134">
                  <c:v>21/jun</c:v>
                </c:pt>
                <c:pt idx="135">
                  <c:v>22/jun</c:v>
                </c:pt>
                <c:pt idx="136">
                  <c:v>23/jun</c:v>
                </c:pt>
                <c:pt idx="137">
                  <c:v>24/jun</c:v>
                </c:pt>
                <c:pt idx="138">
                  <c:v>25/jun</c:v>
                </c:pt>
                <c:pt idx="139">
                  <c:v>28/jun</c:v>
                </c:pt>
                <c:pt idx="140">
                  <c:v>29/jun</c:v>
                </c:pt>
                <c:pt idx="141">
                  <c:v>30/jun</c:v>
                </c:pt>
                <c:pt idx="142">
                  <c:v>-</c:v>
                </c:pt>
                <c:pt idx="144">
                  <c:v>01/jul</c:v>
                </c:pt>
                <c:pt idx="145">
                  <c:v>02/jul</c:v>
                </c:pt>
                <c:pt idx="146">
                  <c:v>05/jul</c:v>
                </c:pt>
                <c:pt idx="147">
                  <c:v>06/jul</c:v>
                </c:pt>
                <c:pt idx="148">
                  <c:v>07/jul</c:v>
                </c:pt>
                <c:pt idx="149">
                  <c:v>08/jul</c:v>
                </c:pt>
                <c:pt idx="150">
                  <c:v>09/jul</c:v>
                </c:pt>
                <c:pt idx="151">
                  <c:v>12/jul</c:v>
                </c:pt>
                <c:pt idx="152">
                  <c:v>13/jul</c:v>
                </c:pt>
                <c:pt idx="153">
                  <c:v>14/jul</c:v>
                </c:pt>
                <c:pt idx="154">
                  <c:v>15/jul</c:v>
                </c:pt>
                <c:pt idx="155">
                  <c:v>16/jul</c:v>
                </c:pt>
                <c:pt idx="156">
                  <c:v>19/jul</c:v>
                </c:pt>
                <c:pt idx="157">
                  <c:v>20/jul</c:v>
                </c:pt>
                <c:pt idx="158">
                  <c:v>21/jul</c:v>
                </c:pt>
                <c:pt idx="159">
                  <c:v>22/jul</c:v>
                </c:pt>
                <c:pt idx="160">
                  <c:v>23/jul</c:v>
                </c:pt>
                <c:pt idx="161">
                  <c:v>26/jul</c:v>
                </c:pt>
                <c:pt idx="162">
                  <c:v>27/jul</c:v>
                </c:pt>
                <c:pt idx="163">
                  <c:v>28/jul</c:v>
                </c:pt>
                <c:pt idx="164">
                  <c:v>29/jul</c:v>
                </c:pt>
                <c:pt idx="165">
                  <c:v>30/jul</c:v>
                </c:pt>
                <c:pt idx="166">
                  <c:v>-</c:v>
                </c:pt>
                <c:pt idx="168">
                  <c:v>02/ago</c:v>
                </c:pt>
                <c:pt idx="169">
                  <c:v>03/ago</c:v>
                </c:pt>
                <c:pt idx="170">
                  <c:v>04/ago</c:v>
                </c:pt>
                <c:pt idx="171">
                  <c:v>05/ago</c:v>
                </c:pt>
                <c:pt idx="172">
                  <c:v>06/ago</c:v>
                </c:pt>
                <c:pt idx="173">
                  <c:v>09/ago</c:v>
                </c:pt>
                <c:pt idx="174">
                  <c:v>10/ago</c:v>
                </c:pt>
                <c:pt idx="175">
                  <c:v>11/ago</c:v>
                </c:pt>
                <c:pt idx="176">
                  <c:v>12/ago</c:v>
                </c:pt>
                <c:pt idx="177">
                  <c:v>13/ago</c:v>
                </c:pt>
                <c:pt idx="178">
                  <c:v>16/ago</c:v>
                </c:pt>
                <c:pt idx="179">
                  <c:v>17/ago</c:v>
                </c:pt>
                <c:pt idx="180">
                  <c:v>18/ago</c:v>
                </c:pt>
                <c:pt idx="181">
                  <c:v>19/ago</c:v>
                </c:pt>
                <c:pt idx="182">
                  <c:v>20/ago</c:v>
                </c:pt>
                <c:pt idx="183">
                  <c:v>23/ago</c:v>
                </c:pt>
                <c:pt idx="184">
                  <c:v>24/ago</c:v>
                </c:pt>
                <c:pt idx="185">
                  <c:v>25/ago</c:v>
                </c:pt>
                <c:pt idx="186">
                  <c:v>26/ago</c:v>
                </c:pt>
                <c:pt idx="187">
                  <c:v>27/ago</c:v>
                </c:pt>
                <c:pt idx="188">
                  <c:v>30/ago</c:v>
                </c:pt>
                <c:pt idx="189">
                  <c:v>31/ago</c:v>
                </c:pt>
                <c:pt idx="190">
                  <c:v>-</c:v>
                </c:pt>
                <c:pt idx="192">
                  <c:v>01/set</c:v>
                </c:pt>
                <c:pt idx="193">
                  <c:v>02/set</c:v>
                </c:pt>
                <c:pt idx="194">
                  <c:v>03/set</c:v>
                </c:pt>
                <c:pt idx="195">
                  <c:v>06/set</c:v>
                </c:pt>
                <c:pt idx="196">
                  <c:v>07/set</c:v>
                </c:pt>
                <c:pt idx="197">
                  <c:v>08/set</c:v>
                </c:pt>
                <c:pt idx="198">
                  <c:v>09/set</c:v>
                </c:pt>
                <c:pt idx="199">
                  <c:v>10/set</c:v>
                </c:pt>
                <c:pt idx="200">
                  <c:v>13/set</c:v>
                </c:pt>
                <c:pt idx="201">
                  <c:v>14/set</c:v>
                </c:pt>
                <c:pt idx="202">
                  <c:v>15/set</c:v>
                </c:pt>
                <c:pt idx="203">
                  <c:v>16/set</c:v>
                </c:pt>
                <c:pt idx="204">
                  <c:v>17/set</c:v>
                </c:pt>
                <c:pt idx="205">
                  <c:v>20/set</c:v>
                </c:pt>
                <c:pt idx="206">
                  <c:v>21/set</c:v>
                </c:pt>
                <c:pt idx="207">
                  <c:v>22/set</c:v>
                </c:pt>
                <c:pt idx="208">
                  <c:v>23/set</c:v>
                </c:pt>
                <c:pt idx="209">
                  <c:v>24/set</c:v>
                </c:pt>
                <c:pt idx="210">
                  <c:v>27/set</c:v>
                </c:pt>
                <c:pt idx="211">
                  <c:v>28/set</c:v>
                </c:pt>
                <c:pt idx="212">
                  <c:v>29/set</c:v>
                </c:pt>
                <c:pt idx="213">
                  <c:v>30/set</c:v>
                </c:pt>
                <c:pt idx="214">
                  <c:v>-</c:v>
                </c:pt>
                <c:pt idx="216">
                  <c:v>01/out</c:v>
                </c:pt>
                <c:pt idx="217">
                  <c:v>04/out</c:v>
                </c:pt>
                <c:pt idx="218">
                  <c:v>05/out</c:v>
                </c:pt>
                <c:pt idx="219">
                  <c:v>06/out</c:v>
                </c:pt>
                <c:pt idx="220">
                  <c:v>07/out</c:v>
                </c:pt>
                <c:pt idx="221">
                  <c:v>08/out</c:v>
                </c:pt>
                <c:pt idx="222">
                  <c:v>11/out</c:v>
                </c:pt>
                <c:pt idx="223">
                  <c:v>12/out</c:v>
                </c:pt>
                <c:pt idx="224">
                  <c:v>13/out</c:v>
                </c:pt>
                <c:pt idx="225">
                  <c:v>14/out</c:v>
                </c:pt>
                <c:pt idx="226">
                  <c:v>15/out</c:v>
                </c:pt>
                <c:pt idx="227">
                  <c:v>18/out</c:v>
                </c:pt>
                <c:pt idx="228">
                  <c:v>19/out</c:v>
                </c:pt>
                <c:pt idx="229">
                  <c:v>20/out</c:v>
                </c:pt>
                <c:pt idx="230">
                  <c:v>21/out</c:v>
                </c:pt>
                <c:pt idx="231">
                  <c:v>22/out</c:v>
                </c:pt>
                <c:pt idx="232">
                  <c:v>25/out</c:v>
                </c:pt>
                <c:pt idx="233">
                  <c:v>26/out</c:v>
                </c:pt>
                <c:pt idx="234">
                  <c:v>27/out</c:v>
                </c:pt>
                <c:pt idx="235">
                  <c:v>28/out</c:v>
                </c:pt>
                <c:pt idx="236">
                  <c:v>29/out</c:v>
                </c:pt>
                <c:pt idx="237">
                  <c:v>-</c:v>
                </c:pt>
                <c:pt idx="238">
                  <c:v>-</c:v>
                </c:pt>
                <c:pt idx="240">
                  <c:v>01/nov</c:v>
                </c:pt>
                <c:pt idx="241">
                  <c:v>02/nov</c:v>
                </c:pt>
                <c:pt idx="242">
                  <c:v>03/nov</c:v>
                </c:pt>
                <c:pt idx="243">
                  <c:v>04/nov</c:v>
                </c:pt>
                <c:pt idx="244">
                  <c:v>05/nov</c:v>
                </c:pt>
                <c:pt idx="245">
                  <c:v>08/nov</c:v>
                </c:pt>
                <c:pt idx="246">
                  <c:v>09/nov</c:v>
                </c:pt>
                <c:pt idx="247">
                  <c:v>10/nov</c:v>
                </c:pt>
                <c:pt idx="248">
                  <c:v>11/nov</c:v>
                </c:pt>
                <c:pt idx="249">
                  <c:v>12/nov</c:v>
                </c:pt>
                <c:pt idx="250">
                  <c:v>15/nov</c:v>
                </c:pt>
                <c:pt idx="251">
                  <c:v>16/nov</c:v>
                </c:pt>
                <c:pt idx="252">
                  <c:v>17/nov</c:v>
                </c:pt>
                <c:pt idx="253">
                  <c:v>18/nov</c:v>
                </c:pt>
                <c:pt idx="254">
                  <c:v>19/nov</c:v>
                </c:pt>
                <c:pt idx="255">
                  <c:v>22/nov</c:v>
                </c:pt>
                <c:pt idx="256">
                  <c:v>23/nov</c:v>
                </c:pt>
                <c:pt idx="257">
                  <c:v>24/nov</c:v>
                </c:pt>
                <c:pt idx="258">
                  <c:v>25/nov</c:v>
                </c:pt>
                <c:pt idx="259">
                  <c:v>26/nov</c:v>
                </c:pt>
                <c:pt idx="260">
                  <c:v>29/nov</c:v>
                </c:pt>
                <c:pt idx="261">
                  <c:v>30/nov</c:v>
                </c:pt>
                <c:pt idx="262">
                  <c:v>-</c:v>
                </c:pt>
                <c:pt idx="264">
                  <c:v>01/dez</c:v>
                </c:pt>
                <c:pt idx="265">
                  <c:v>02/dez</c:v>
                </c:pt>
                <c:pt idx="266">
                  <c:v>03/dez</c:v>
                </c:pt>
                <c:pt idx="267">
                  <c:v>06/dez</c:v>
                </c:pt>
                <c:pt idx="268">
                  <c:v>07/dez</c:v>
                </c:pt>
                <c:pt idx="269">
                  <c:v>08/dez</c:v>
                </c:pt>
                <c:pt idx="270">
                  <c:v>09/dez</c:v>
                </c:pt>
                <c:pt idx="271">
                  <c:v>10/dez</c:v>
                </c:pt>
                <c:pt idx="272">
                  <c:v>13/dez</c:v>
                </c:pt>
                <c:pt idx="273">
                  <c:v>14/dez</c:v>
                </c:pt>
                <c:pt idx="274">
                  <c:v>15/dez</c:v>
                </c:pt>
                <c:pt idx="275">
                  <c:v>16/dez</c:v>
                </c:pt>
                <c:pt idx="276">
                  <c:v>17/dez</c:v>
                </c:pt>
                <c:pt idx="277">
                  <c:v>20/dez</c:v>
                </c:pt>
                <c:pt idx="278">
                  <c:v>21/dez</c:v>
                </c:pt>
                <c:pt idx="279">
                  <c:v>22/dez</c:v>
                </c:pt>
                <c:pt idx="280">
                  <c:v>23/dez</c:v>
                </c:pt>
                <c:pt idx="281">
                  <c:v>24/dez</c:v>
                </c:pt>
                <c:pt idx="282">
                  <c:v>27/dez</c:v>
                </c:pt>
                <c:pt idx="283">
                  <c:v>28/dez</c:v>
                </c:pt>
                <c:pt idx="284">
                  <c:v>29/dez</c:v>
                </c:pt>
                <c:pt idx="285">
                  <c:v>30/dez</c:v>
                </c:pt>
              </c:strCache>
            </c:strRef>
          </c:cat>
          <c:val>
            <c:numRef>
              <c:f>ANUAL!$H$67:$H$352</c:f>
              <c:numCache>
                <c:formatCode>"R$"#,##0.00</c:formatCode>
                <c:ptCount val="286"/>
                <c:pt idx="0">
                  <c:v>1050</c:v>
                </c:pt>
                <c:pt idx="1">
                  <c:v>1100</c:v>
                </c:pt>
                <c:pt idx="2">
                  <c:v>1150</c:v>
                </c:pt>
                <c:pt idx="3">
                  <c:v>1200</c:v>
                </c:pt>
                <c:pt idx="4">
                  <c:v>1250</c:v>
                </c:pt>
                <c:pt idx="5">
                  <c:v>1300</c:v>
                </c:pt>
                <c:pt idx="6">
                  <c:v>1350</c:v>
                </c:pt>
                <c:pt idx="7">
                  <c:v>1400</c:v>
                </c:pt>
                <c:pt idx="8">
                  <c:v>1450</c:v>
                </c:pt>
                <c:pt idx="9">
                  <c:v>1500</c:v>
                </c:pt>
                <c:pt idx="10">
                  <c:v>1550</c:v>
                </c:pt>
                <c:pt idx="11">
                  <c:v>1600</c:v>
                </c:pt>
                <c:pt idx="12">
                  <c:v>1650</c:v>
                </c:pt>
                <c:pt idx="13">
                  <c:v>1700</c:v>
                </c:pt>
                <c:pt idx="14">
                  <c:v>1750</c:v>
                </c:pt>
                <c:pt idx="15">
                  <c:v>1800</c:v>
                </c:pt>
                <c:pt idx="16">
                  <c:v>1850</c:v>
                </c:pt>
                <c:pt idx="17">
                  <c:v>1900</c:v>
                </c:pt>
                <c:pt idx="18">
                  <c:v>1950</c:v>
                </c:pt>
                <c:pt idx="19">
                  <c:v>2000</c:v>
                </c:pt>
                <c:pt idx="20">
                  <c:v>2050</c:v>
                </c:pt>
                <c:pt idx="21">
                  <c:v>2100</c:v>
                </c:pt>
                <c:pt idx="22">
                  <c:v>2150</c:v>
                </c:pt>
                <c:pt idx="24">
                  <c:v>2200</c:v>
                </c:pt>
                <c:pt idx="25">
                  <c:v>2250</c:v>
                </c:pt>
                <c:pt idx="26">
                  <c:v>2300</c:v>
                </c:pt>
                <c:pt idx="27">
                  <c:v>2350</c:v>
                </c:pt>
                <c:pt idx="28">
                  <c:v>2400</c:v>
                </c:pt>
                <c:pt idx="29">
                  <c:v>2450</c:v>
                </c:pt>
                <c:pt idx="30">
                  <c:v>2500</c:v>
                </c:pt>
                <c:pt idx="31">
                  <c:v>2550</c:v>
                </c:pt>
                <c:pt idx="32">
                  <c:v>2600</c:v>
                </c:pt>
                <c:pt idx="33">
                  <c:v>2650</c:v>
                </c:pt>
                <c:pt idx="34">
                  <c:v>2700</c:v>
                </c:pt>
                <c:pt idx="35">
                  <c:v>2750</c:v>
                </c:pt>
                <c:pt idx="36">
                  <c:v>2800</c:v>
                </c:pt>
                <c:pt idx="37">
                  <c:v>2850</c:v>
                </c:pt>
                <c:pt idx="38">
                  <c:v>2900</c:v>
                </c:pt>
                <c:pt idx="39">
                  <c:v>2950</c:v>
                </c:pt>
                <c:pt idx="40">
                  <c:v>3000</c:v>
                </c:pt>
                <c:pt idx="41">
                  <c:v>3050</c:v>
                </c:pt>
                <c:pt idx="42">
                  <c:v>3100</c:v>
                </c:pt>
                <c:pt idx="43">
                  <c:v>3150</c:v>
                </c:pt>
                <c:pt idx="44">
                  <c:v>3200</c:v>
                </c:pt>
                <c:pt idx="45">
                  <c:v>3250</c:v>
                </c:pt>
                <c:pt idx="46">
                  <c:v>3300</c:v>
                </c:pt>
                <c:pt idx="48">
                  <c:v>3350</c:v>
                </c:pt>
                <c:pt idx="49">
                  <c:v>3400</c:v>
                </c:pt>
                <c:pt idx="50">
                  <c:v>3450</c:v>
                </c:pt>
                <c:pt idx="51">
                  <c:v>3500</c:v>
                </c:pt>
                <c:pt idx="52">
                  <c:v>3550</c:v>
                </c:pt>
                <c:pt idx="53">
                  <c:v>3600</c:v>
                </c:pt>
                <c:pt idx="54">
                  <c:v>3650</c:v>
                </c:pt>
                <c:pt idx="55">
                  <c:v>3700</c:v>
                </c:pt>
                <c:pt idx="56">
                  <c:v>3750</c:v>
                </c:pt>
                <c:pt idx="57">
                  <c:v>3800</c:v>
                </c:pt>
                <c:pt idx="58">
                  <c:v>3850</c:v>
                </c:pt>
                <c:pt idx="59">
                  <c:v>3900</c:v>
                </c:pt>
                <c:pt idx="60">
                  <c:v>3950</c:v>
                </c:pt>
                <c:pt idx="61">
                  <c:v>4000</c:v>
                </c:pt>
                <c:pt idx="62">
                  <c:v>4050</c:v>
                </c:pt>
                <c:pt idx="63">
                  <c:v>4100</c:v>
                </c:pt>
                <c:pt idx="64">
                  <c:v>4150</c:v>
                </c:pt>
                <c:pt idx="65">
                  <c:v>4200</c:v>
                </c:pt>
                <c:pt idx="66">
                  <c:v>4250</c:v>
                </c:pt>
                <c:pt idx="67">
                  <c:v>4300</c:v>
                </c:pt>
                <c:pt idx="68">
                  <c:v>4350</c:v>
                </c:pt>
                <c:pt idx="69">
                  <c:v>4400</c:v>
                </c:pt>
                <c:pt idx="70">
                  <c:v>4450</c:v>
                </c:pt>
                <c:pt idx="72">
                  <c:v>4450</c:v>
                </c:pt>
                <c:pt idx="73">
                  <c:v>4500</c:v>
                </c:pt>
                <c:pt idx="74">
                  <c:v>4550</c:v>
                </c:pt>
                <c:pt idx="75">
                  <c:v>4600</c:v>
                </c:pt>
                <c:pt idx="76">
                  <c:v>4650</c:v>
                </c:pt>
                <c:pt idx="77">
                  <c:v>4700</c:v>
                </c:pt>
                <c:pt idx="78">
                  <c:v>4750</c:v>
                </c:pt>
                <c:pt idx="79">
                  <c:v>4800</c:v>
                </c:pt>
                <c:pt idx="80">
                  <c:v>4850</c:v>
                </c:pt>
                <c:pt idx="81">
                  <c:v>4900</c:v>
                </c:pt>
                <c:pt idx="82">
                  <c:v>4950</c:v>
                </c:pt>
                <c:pt idx="83">
                  <c:v>5000</c:v>
                </c:pt>
                <c:pt idx="84">
                  <c:v>5050</c:v>
                </c:pt>
                <c:pt idx="85">
                  <c:v>5100</c:v>
                </c:pt>
                <c:pt idx="86">
                  <c:v>5150</c:v>
                </c:pt>
                <c:pt idx="87">
                  <c:v>5200</c:v>
                </c:pt>
                <c:pt idx="88">
                  <c:v>5250</c:v>
                </c:pt>
                <c:pt idx="89">
                  <c:v>5300</c:v>
                </c:pt>
                <c:pt idx="90">
                  <c:v>5350</c:v>
                </c:pt>
                <c:pt idx="91">
                  <c:v>5400</c:v>
                </c:pt>
                <c:pt idx="92">
                  <c:v>5450</c:v>
                </c:pt>
                <c:pt idx="93">
                  <c:v>5500</c:v>
                </c:pt>
                <c:pt idx="94">
                  <c:v>5550</c:v>
                </c:pt>
                <c:pt idx="96">
                  <c:v>5600</c:v>
                </c:pt>
                <c:pt idx="97">
                  <c:v>5650</c:v>
                </c:pt>
                <c:pt idx="98">
                  <c:v>5700</c:v>
                </c:pt>
                <c:pt idx="99">
                  <c:v>5750</c:v>
                </c:pt>
                <c:pt idx="100">
                  <c:v>5800</c:v>
                </c:pt>
                <c:pt idx="101">
                  <c:v>5850</c:v>
                </c:pt>
                <c:pt idx="102">
                  <c:v>5900</c:v>
                </c:pt>
                <c:pt idx="103">
                  <c:v>5950</c:v>
                </c:pt>
                <c:pt idx="104">
                  <c:v>6000</c:v>
                </c:pt>
                <c:pt idx="105">
                  <c:v>6050</c:v>
                </c:pt>
                <c:pt idx="106">
                  <c:v>6100</c:v>
                </c:pt>
                <c:pt idx="107">
                  <c:v>6150</c:v>
                </c:pt>
                <c:pt idx="108">
                  <c:v>6200</c:v>
                </c:pt>
                <c:pt idx="109">
                  <c:v>6250</c:v>
                </c:pt>
                <c:pt idx="110">
                  <c:v>6300</c:v>
                </c:pt>
                <c:pt idx="111">
                  <c:v>6350</c:v>
                </c:pt>
                <c:pt idx="112">
                  <c:v>6400</c:v>
                </c:pt>
                <c:pt idx="113">
                  <c:v>6450</c:v>
                </c:pt>
                <c:pt idx="114">
                  <c:v>6500</c:v>
                </c:pt>
                <c:pt idx="115">
                  <c:v>6550</c:v>
                </c:pt>
                <c:pt idx="116">
                  <c:v>6600</c:v>
                </c:pt>
                <c:pt idx="117">
                  <c:v>6650</c:v>
                </c:pt>
                <c:pt idx="118">
                  <c:v>6700</c:v>
                </c:pt>
                <c:pt idx="120">
                  <c:v>6750</c:v>
                </c:pt>
                <c:pt idx="121">
                  <c:v>6800</c:v>
                </c:pt>
                <c:pt idx="122">
                  <c:v>6850</c:v>
                </c:pt>
                <c:pt idx="123">
                  <c:v>6900</c:v>
                </c:pt>
                <c:pt idx="124">
                  <c:v>6950</c:v>
                </c:pt>
                <c:pt idx="125">
                  <c:v>7000</c:v>
                </c:pt>
                <c:pt idx="126">
                  <c:v>7050</c:v>
                </c:pt>
                <c:pt idx="127">
                  <c:v>7100</c:v>
                </c:pt>
                <c:pt idx="128">
                  <c:v>7150</c:v>
                </c:pt>
                <c:pt idx="129">
                  <c:v>7200</c:v>
                </c:pt>
                <c:pt idx="130">
                  <c:v>7250</c:v>
                </c:pt>
                <c:pt idx="131">
                  <c:v>7300</c:v>
                </c:pt>
                <c:pt idx="132">
                  <c:v>7350</c:v>
                </c:pt>
                <c:pt idx="133">
                  <c:v>7400</c:v>
                </c:pt>
                <c:pt idx="134">
                  <c:v>7450</c:v>
                </c:pt>
                <c:pt idx="135">
                  <c:v>7500</c:v>
                </c:pt>
                <c:pt idx="136">
                  <c:v>7550</c:v>
                </c:pt>
                <c:pt idx="137">
                  <c:v>7600</c:v>
                </c:pt>
                <c:pt idx="138">
                  <c:v>7650</c:v>
                </c:pt>
                <c:pt idx="139">
                  <c:v>7700</c:v>
                </c:pt>
                <c:pt idx="140">
                  <c:v>7750</c:v>
                </c:pt>
                <c:pt idx="141">
                  <c:v>7800</c:v>
                </c:pt>
                <c:pt idx="142">
                  <c:v>7850</c:v>
                </c:pt>
                <c:pt idx="144">
                  <c:v>7900</c:v>
                </c:pt>
                <c:pt idx="145">
                  <c:v>7950</c:v>
                </c:pt>
                <c:pt idx="146">
                  <c:v>8000</c:v>
                </c:pt>
                <c:pt idx="147">
                  <c:v>8050</c:v>
                </c:pt>
                <c:pt idx="148">
                  <c:v>8100</c:v>
                </c:pt>
                <c:pt idx="149">
                  <c:v>8150</c:v>
                </c:pt>
                <c:pt idx="150">
                  <c:v>8200</c:v>
                </c:pt>
                <c:pt idx="151">
                  <c:v>8250</c:v>
                </c:pt>
                <c:pt idx="152">
                  <c:v>8300</c:v>
                </c:pt>
                <c:pt idx="153">
                  <c:v>8350</c:v>
                </c:pt>
                <c:pt idx="154">
                  <c:v>8400</c:v>
                </c:pt>
                <c:pt idx="155">
                  <c:v>8450</c:v>
                </c:pt>
                <c:pt idx="156">
                  <c:v>8500</c:v>
                </c:pt>
                <c:pt idx="157">
                  <c:v>8550</c:v>
                </c:pt>
                <c:pt idx="158">
                  <c:v>8600</c:v>
                </c:pt>
                <c:pt idx="159">
                  <c:v>8650</c:v>
                </c:pt>
                <c:pt idx="160">
                  <c:v>8700</c:v>
                </c:pt>
                <c:pt idx="161">
                  <c:v>8750</c:v>
                </c:pt>
                <c:pt idx="162">
                  <c:v>8800</c:v>
                </c:pt>
                <c:pt idx="163">
                  <c:v>8850</c:v>
                </c:pt>
                <c:pt idx="164">
                  <c:v>8900</c:v>
                </c:pt>
                <c:pt idx="165">
                  <c:v>8950</c:v>
                </c:pt>
                <c:pt idx="166">
                  <c:v>9000</c:v>
                </c:pt>
                <c:pt idx="168">
                  <c:v>9050</c:v>
                </c:pt>
                <c:pt idx="169">
                  <c:v>9100</c:v>
                </c:pt>
                <c:pt idx="170">
                  <c:v>9150</c:v>
                </c:pt>
                <c:pt idx="171">
                  <c:v>9200</c:v>
                </c:pt>
                <c:pt idx="172">
                  <c:v>9250</c:v>
                </c:pt>
                <c:pt idx="173">
                  <c:v>9300</c:v>
                </c:pt>
                <c:pt idx="174">
                  <c:v>9350</c:v>
                </c:pt>
                <c:pt idx="175">
                  <c:v>9400</c:v>
                </c:pt>
                <c:pt idx="176">
                  <c:v>9450</c:v>
                </c:pt>
                <c:pt idx="177">
                  <c:v>9500</c:v>
                </c:pt>
                <c:pt idx="178">
                  <c:v>9550</c:v>
                </c:pt>
                <c:pt idx="179">
                  <c:v>9600</c:v>
                </c:pt>
                <c:pt idx="180">
                  <c:v>9650</c:v>
                </c:pt>
                <c:pt idx="181">
                  <c:v>9700</c:v>
                </c:pt>
                <c:pt idx="182">
                  <c:v>9750</c:v>
                </c:pt>
                <c:pt idx="183">
                  <c:v>9800</c:v>
                </c:pt>
                <c:pt idx="184">
                  <c:v>9850</c:v>
                </c:pt>
                <c:pt idx="185">
                  <c:v>9900</c:v>
                </c:pt>
                <c:pt idx="186">
                  <c:v>9950</c:v>
                </c:pt>
                <c:pt idx="187">
                  <c:v>10000</c:v>
                </c:pt>
                <c:pt idx="188">
                  <c:v>10050</c:v>
                </c:pt>
                <c:pt idx="189">
                  <c:v>10100</c:v>
                </c:pt>
                <c:pt idx="190">
                  <c:v>10150</c:v>
                </c:pt>
                <c:pt idx="192">
                  <c:v>10200</c:v>
                </c:pt>
                <c:pt idx="193">
                  <c:v>10250</c:v>
                </c:pt>
                <c:pt idx="194">
                  <c:v>10300</c:v>
                </c:pt>
                <c:pt idx="195">
                  <c:v>10350</c:v>
                </c:pt>
                <c:pt idx="196">
                  <c:v>10400</c:v>
                </c:pt>
                <c:pt idx="197">
                  <c:v>10450</c:v>
                </c:pt>
                <c:pt idx="198">
                  <c:v>10500</c:v>
                </c:pt>
                <c:pt idx="199">
                  <c:v>10550</c:v>
                </c:pt>
                <c:pt idx="200">
                  <c:v>10600</c:v>
                </c:pt>
                <c:pt idx="201">
                  <c:v>10650</c:v>
                </c:pt>
                <c:pt idx="202">
                  <c:v>10700</c:v>
                </c:pt>
                <c:pt idx="203">
                  <c:v>10750</c:v>
                </c:pt>
                <c:pt idx="204">
                  <c:v>10800</c:v>
                </c:pt>
                <c:pt idx="205">
                  <c:v>10850</c:v>
                </c:pt>
                <c:pt idx="206">
                  <c:v>10900</c:v>
                </c:pt>
                <c:pt idx="207">
                  <c:v>10950</c:v>
                </c:pt>
                <c:pt idx="208">
                  <c:v>11000</c:v>
                </c:pt>
                <c:pt idx="209">
                  <c:v>11050</c:v>
                </c:pt>
                <c:pt idx="210">
                  <c:v>11100</c:v>
                </c:pt>
                <c:pt idx="211">
                  <c:v>11150</c:v>
                </c:pt>
                <c:pt idx="212">
                  <c:v>11200</c:v>
                </c:pt>
                <c:pt idx="213">
                  <c:v>11250</c:v>
                </c:pt>
                <c:pt idx="214">
                  <c:v>11300</c:v>
                </c:pt>
                <c:pt idx="216">
                  <c:v>11350</c:v>
                </c:pt>
                <c:pt idx="217">
                  <c:v>11400</c:v>
                </c:pt>
                <c:pt idx="218">
                  <c:v>11450</c:v>
                </c:pt>
                <c:pt idx="219">
                  <c:v>11500</c:v>
                </c:pt>
                <c:pt idx="220">
                  <c:v>11550</c:v>
                </c:pt>
                <c:pt idx="221">
                  <c:v>11600</c:v>
                </c:pt>
                <c:pt idx="222">
                  <c:v>11650</c:v>
                </c:pt>
                <c:pt idx="223">
                  <c:v>11700</c:v>
                </c:pt>
                <c:pt idx="224">
                  <c:v>11750</c:v>
                </c:pt>
                <c:pt idx="225">
                  <c:v>11800</c:v>
                </c:pt>
                <c:pt idx="226">
                  <c:v>11850</c:v>
                </c:pt>
                <c:pt idx="227">
                  <c:v>11900</c:v>
                </c:pt>
                <c:pt idx="228">
                  <c:v>11950</c:v>
                </c:pt>
                <c:pt idx="229">
                  <c:v>12000</c:v>
                </c:pt>
                <c:pt idx="230">
                  <c:v>12050</c:v>
                </c:pt>
                <c:pt idx="231">
                  <c:v>12100</c:v>
                </c:pt>
                <c:pt idx="232">
                  <c:v>12150</c:v>
                </c:pt>
                <c:pt idx="233">
                  <c:v>12200</c:v>
                </c:pt>
                <c:pt idx="234">
                  <c:v>12250</c:v>
                </c:pt>
                <c:pt idx="235">
                  <c:v>12300</c:v>
                </c:pt>
                <c:pt idx="236">
                  <c:v>12350</c:v>
                </c:pt>
                <c:pt idx="237">
                  <c:v>12400</c:v>
                </c:pt>
                <c:pt idx="238">
                  <c:v>12450</c:v>
                </c:pt>
                <c:pt idx="240">
                  <c:v>12500</c:v>
                </c:pt>
                <c:pt idx="241">
                  <c:v>12550</c:v>
                </c:pt>
                <c:pt idx="242">
                  <c:v>12600</c:v>
                </c:pt>
                <c:pt idx="243">
                  <c:v>12650</c:v>
                </c:pt>
                <c:pt idx="244">
                  <c:v>12700</c:v>
                </c:pt>
                <c:pt idx="245">
                  <c:v>12750</c:v>
                </c:pt>
                <c:pt idx="246">
                  <c:v>12800</c:v>
                </c:pt>
                <c:pt idx="247">
                  <c:v>12850</c:v>
                </c:pt>
                <c:pt idx="248">
                  <c:v>12900</c:v>
                </c:pt>
                <c:pt idx="249">
                  <c:v>12950</c:v>
                </c:pt>
                <c:pt idx="250">
                  <c:v>13000</c:v>
                </c:pt>
                <c:pt idx="251">
                  <c:v>13050</c:v>
                </c:pt>
                <c:pt idx="252">
                  <c:v>13100</c:v>
                </c:pt>
                <c:pt idx="253">
                  <c:v>13150</c:v>
                </c:pt>
                <c:pt idx="254">
                  <c:v>13200</c:v>
                </c:pt>
                <c:pt idx="255">
                  <c:v>13250</c:v>
                </c:pt>
                <c:pt idx="256">
                  <c:v>13300</c:v>
                </c:pt>
                <c:pt idx="257">
                  <c:v>13350</c:v>
                </c:pt>
                <c:pt idx="258">
                  <c:v>13400</c:v>
                </c:pt>
                <c:pt idx="259">
                  <c:v>13450</c:v>
                </c:pt>
                <c:pt idx="260">
                  <c:v>13500</c:v>
                </c:pt>
                <c:pt idx="261">
                  <c:v>13550</c:v>
                </c:pt>
                <c:pt idx="262">
                  <c:v>13600</c:v>
                </c:pt>
                <c:pt idx="264">
                  <c:v>13650</c:v>
                </c:pt>
                <c:pt idx="265">
                  <c:v>13700</c:v>
                </c:pt>
                <c:pt idx="266">
                  <c:v>13750</c:v>
                </c:pt>
                <c:pt idx="267">
                  <c:v>13800</c:v>
                </c:pt>
                <c:pt idx="268">
                  <c:v>13850</c:v>
                </c:pt>
                <c:pt idx="269">
                  <c:v>13900</c:v>
                </c:pt>
                <c:pt idx="270">
                  <c:v>13950</c:v>
                </c:pt>
                <c:pt idx="271">
                  <c:v>14000</c:v>
                </c:pt>
                <c:pt idx="272">
                  <c:v>14050</c:v>
                </c:pt>
                <c:pt idx="273">
                  <c:v>14100</c:v>
                </c:pt>
                <c:pt idx="274">
                  <c:v>14150</c:v>
                </c:pt>
                <c:pt idx="275">
                  <c:v>14200</c:v>
                </c:pt>
                <c:pt idx="276">
                  <c:v>14250</c:v>
                </c:pt>
                <c:pt idx="277">
                  <c:v>14300</c:v>
                </c:pt>
                <c:pt idx="278">
                  <c:v>14350</c:v>
                </c:pt>
                <c:pt idx="279">
                  <c:v>14400</c:v>
                </c:pt>
                <c:pt idx="280">
                  <c:v>14450</c:v>
                </c:pt>
                <c:pt idx="281">
                  <c:v>14500</c:v>
                </c:pt>
                <c:pt idx="282">
                  <c:v>14550</c:v>
                </c:pt>
                <c:pt idx="283">
                  <c:v>14600</c:v>
                </c:pt>
                <c:pt idx="284">
                  <c:v>14650</c:v>
                </c:pt>
                <c:pt idx="285">
                  <c:v>14700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CA-5644-A0FE-9950DCB9EA81}"/>
            </c:ext>
          </c:extLst>
        </c:ser>
        <c:ser>
          <c:idx val="0"/>
          <c:order val="2"/>
          <c:tx>
            <c:strRef>
              <c:f>ANUAL!$I$66</c:f>
              <c:strCache>
                <c:ptCount val="1"/>
                <c:pt idx="0">
                  <c:v>Projeção 2%/dia</c:v>
                </c:pt>
              </c:strCache>
            </c:strRef>
          </c:tx>
          <c:spPr>
            <a:ln w="25400" cap="rnd">
              <a:solidFill>
                <a:srgbClr val="7EB5FF"/>
              </a:solidFill>
              <a:prstDash val="sysDash"/>
              <a:round/>
              <a:tailEnd type="triangle"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ANUAL!$B$67:$B$352</c:f>
              <c:strCache>
                <c:ptCount val="286"/>
                <c:pt idx="0">
                  <c:v>01/jan</c:v>
                </c:pt>
                <c:pt idx="1">
                  <c:v>04/jan</c:v>
                </c:pt>
                <c:pt idx="2">
                  <c:v>05/jan</c:v>
                </c:pt>
                <c:pt idx="3">
                  <c:v>06/jan</c:v>
                </c:pt>
                <c:pt idx="4">
                  <c:v>07/jan</c:v>
                </c:pt>
                <c:pt idx="5">
                  <c:v>08/jan</c:v>
                </c:pt>
                <c:pt idx="6">
                  <c:v>11/jan</c:v>
                </c:pt>
                <c:pt idx="7">
                  <c:v>12/jan</c:v>
                </c:pt>
                <c:pt idx="8">
                  <c:v>13/jan</c:v>
                </c:pt>
                <c:pt idx="9">
                  <c:v>14/jan</c:v>
                </c:pt>
                <c:pt idx="10">
                  <c:v>15/jan</c:v>
                </c:pt>
                <c:pt idx="11">
                  <c:v>18/jan</c:v>
                </c:pt>
                <c:pt idx="12">
                  <c:v>19/jan</c:v>
                </c:pt>
                <c:pt idx="13">
                  <c:v>20/jan</c:v>
                </c:pt>
                <c:pt idx="14">
                  <c:v>21/jan</c:v>
                </c:pt>
                <c:pt idx="15">
                  <c:v>22/jan</c:v>
                </c:pt>
                <c:pt idx="16">
                  <c:v>25/jan</c:v>
                </c:pt>
                <c:pt idx="17">
                  <c:v>26/jan</c:v>
                </c:pt>
                <c:pt idx="18">
                  <c:v>27/jan</c:v>
                </c:pt>
                <c:pt idx="19">
                  <c:v>28/jan</c:v>
                </c:pt>
                <c:pt idx="20">
                  <c:v>29/jan</c:v>
                </c:pt>
                <c:pt idx="21">
                  <c:v>-</c:v>
                </c:pt>
                <c:pt idx="22">
                  <c:v>-</c:v>
                </c:pt>
                <c:pt idx="24">
                  <c:v>01/fev</c:v>
                </c:pt>
                <c:pt idx="25">
                  <c:v>02/fev</c:v>
                </c:pt>
                <c:pt idx="26">
                  <c:v>03/fev</c:v>
                </c:pt>
                <c:pt idx="27">
                  <c:v>04/fev</c:v>
                </c:pt>
                <c:pt idx="28">
                  <c:v>05/fev</c:v>
                </c:pt>
                <c:pt idx="29">
                  <c:v>08/fev</c:v>
                </c:pt>
                <c:pt idx="30">
                  <c:v>09/fev</c:v>
                </c:pt>
                <c:pt idx="31">
                  <c:v>10/fev</c:v>
                </c:pt>
                <c:pt idx="32">
                  <c:v>11/fev</c:v>
                </c:pt>
                <c:pt idx="33">
                  <c:v>12/fev</c:v>
                </c:pt>
                <c:pt idx="34">
                  <c:v>15/fev</c:v>
                </c:pt>
                <c:pt idx="35">
                  <c:v>16/fev</c:v>
                </c:pt>
                <c:pt idx="36">
                  <c:v>17/fev</c:v>
                </c:pt>
                <c:pt idx="37">
                  <c:v>18/fev</c:v>
                </c:pt>
                <c:pt idx="38">
                  <c:v>19/fev</c:v>
                </c:pt>
                <c:pt idx="39">
                  <c:v>22/fev</c:v>
                </c:pt>
                <c:pt idx="40">
                  <c:v>23/fev</c:v>
                </c:pt>
                <c:pt idx="41">
                  <c:v>24/fev</c:v>
                </c:pt>
                <c:pt idx="42">
                  <c:v>25/fev</c:v>
                </c:pt>
                <c:pt idx="43">
                  <c:v>26/fev</c:v>
                </c:pt>
                <c:pt idx="44">
                  <c:v>-</c:v>
                </c:pt>
                <c:pt idx="45">
                  <c:v>-</c:v>
                </c:pt>
                <c:pt idx="46">
                  <c:v>-</c:v>
                </c:pt>
                <c:pt idx="48">
                  <c:v>01/mar</c:v>
                </c:pt>
                <c:pt idx="49">
                  <c:v>02/mar</c:v>
                </c:pt>
                <c:pt idx="50">
                  <c:v>03/mar</c:v>
                </c:pt>
                <c:pt idx="51">
                  <c:v>04/mar</c:v>
                </c:pt>
                <c:pt idx="52">
                  <c:v>05/mar</c:v>
                </c:pt>
                <c:pt idx="53">
                  <c:v>08/mar</c:v>
                </c:pt>
                <c:pt idx="54">
                  <c:v>09/mar</c:v>
                </c:pt>
                <c:pt idx="55">
                  <c:v>10/mar</c:v>
                </c:pt>
                <c:pt idx="56">
                  <c:v>11/mar</c:v>
                </c:pt>
                <c:pt idx="57">
                  <c:v>12/mar</c:v>
                </c:pt>
                <c:pt idx="58">
                  <c:v>15/mar</c:v>
                </c:pt>
                <c:pt idx="59">
                  <c:v>16/mar</c:v>
                </c:pt>
                <c:pt idx="60">
                  <c:v>17/mar</c:v>
                </c:pt>
                <c:pt idx="61">
                  <c:v>18/mar</c:v>
                </c:pt>
                <c:pt idx="62">
                  <c:v>19/mar</c:v>
                </c:pt>
                <c:pt idx="63">
                  <c:v>22/mar</c:v>
                </c:pt>
                <c:pt idx="64">
                  <c:v>23/mar</c:v>
                </c:pt>
                <c:pt idx="65">
                  <c:v>24/mar</c:v>
                </c:pt>
                <c:pt idx="66">
                  <c:v>25/mar</c:v>
                </c:pt>
                <c:pt idx="67">
                  <c:v>26/mar</c:v>
                </c:pt>
                <c:pt idx="68">
                  <c:v>29/mar</c:v>
                </c:pt>
                <c:pt idx="69">
                  <c:v>30/mar</c:v>
                </c:pt>
                <c:pt idx="70">
                  <c:v>31/mar</c:v>
                </c:pt>
                <c:pt idx="72">
                  <c:v>01/abr</c:v>
                </c:pt>
                <c:pt idx="73">
                  <c:v>02/abr</c:v>
                </c:pt>
                <c:pt idx="74">
                  <c:v>05/abr</c:v>
                </c:pt>
                <c:pt idx="75">
                  <c:v>06/abr</c:v>
                </c:pt>
                <c:pt idx="76">
                  <c:v>07/abr</c:v>
                </c:pt>
                <c:pt idx="77">
                  <c:v>08/abr</c:v>
                </c:pt>
                <c:pt idx="78">
                  <c:v>09/abr</c:v>
                </c:pt>
                <c:pt idx="79">
                  <c:v>12/abr</c:v>
                </c:pt>
                <c:pt idx="80">
                  <c:v>13/abr</c:v>
                </c:pt>
                <c:pt idx="81">
                  <c:v>14/abr</c:v>
                </c:pt>
                <c:pt idx="82">
                  <c:v>15/abr</c:v>
                </c:pt>
                <c:pt idx="83">
                  <c:v>16/abr</c:v>
                </c:pt>
                <c:pt idx="84">
                  <c:v>19/abr</c:v>
                </c:pt>
                <c:pt idx="85">
                  <c:v>20/abr</c:v>
                </c:pt>
                <c:pt idx="86">
                  <c:v>21/abr</c:v>
                </c:pt>
                <c:pt idx="87">
                  <c:v>22/abr</c:v>
                </c:pt>
                <c:pt idx="88">
                  <c:v>23/abr</c:v>
                </c:pt>
                <c:pt idx="89">
                  <c:v>26/abr</c:v>
                </c:pt>
                <c:pt idx="90">
                  <c:v>27/abr</c:v>
                </c:pt>
                <c:pt idx="91">
                  <c:v>28/abr</c:v>
                </c:pt>
                <c:pt idx="92">
                  <c:v>29/abr</c:v>
                </c:pt>
                <c:pt idx="93">
                  <c:v>30/abr</c:v>
                </c:pt>
                <c:pt idx="94">
                  <c:v>-</c:v>
                </c:pt>
                <c:pt idx="96">
                  <c:v>03/mai</c:v>
                </c:pt>
                <c:pt idx="97">
                  <c:v>04/mai</c:v>
                </c:pt>
                <c:pt idx="98">
                  <c:v>05/mai</c:v>
                </c:pt>
                <c:pt idx="99">
                  <c:v>06/mai</c:v>
                </c:pt>
                <c:pt idx="100">
                  <c:v>07/mai</c:v>
                </c:pt>
                <c:pt idx="101">
                  <c:v>10/mai</c:v>
                </c:pt>
                <c:pt idx="102">
                  <c:v>11/mai</c:v>
                </c:pt>
                <c:pt idx="103">
                  <c:v>12/mai</c:v>
                </c:pt>
                <c:pt idx="104">
                  <c:v>13/mai</c:v>
                </c:pt>
                <c:pt idx="105">
                  <c:v>14/mai</c:v>
                </c:pt>
                <c:pt idx="106">
                  <c:v>17/mai</c:v>
                </c:pt>
                <c:pt idx="107">
                  <c:v>18/mai</c:v>
                </c:pt>
                <c:pt idx="108">
                  <c:v>19/mai</c:v>
                </c:pt>
                <c:pt idx="109">
                  <c:v>20/mai</c:v>
                </c:pt>
                <c:pt idx="110">
                  <c:v>21/mai</c:v>
                </c:pt>
                <c:pt idx="111">
                  <c:v>24/mai</c:v>
                </c:pt>
                <c:pt idx="112">
                  <c:v>25/mai</c:v>
                </c:pt>
                <c:pt idx="113">
                  <c:v>26/mai</c:v>
                </c:pt>
                <c:pt idx="114">
                  <c:v>27/mai</c:v>
                </c:pt>
                <c:pt idx="115">
                  <c:v>28/mai</c:v>
                </c:pt>
                <c:pt idx="116">
                  <c:v>31/mai</c:v>
                </c:pt>
                <c:pt idx="117">
                  <c:v>-</c:v>
                </c:pt>
                <c:pt idx="118">
                  <c:v>-</c:v>
                </c:pt>
                <c:pt idx="120">
                  <c:v>01/jun</c:v>
                </c:pt>
                <c:pt idx="121">
                  <c:v>02/jun</c:v>
                </c:pt>
                <c:pt idx="122">
                  <c:v>03/jun</c:v>
                </c:pt>
                <c:pt idx="123">
                  <c:v>04/jun</c:v>
                </c:pt>
                <c:pt idx="124">
                  <c:v>07/jun</c:v>
                </c:pt>
                <c:pt idx="125">
                  <c:v>08/jun</c:v>
                </c:pt>
                <c:pt idx="126">
                  <c:v>09/jun</c:v>
                </c:pt>
                <c:pt idx="127">
                  <c:v>10/jun</c:v>
                </c:pt>
                <c:pt idx="128">
                  <c:v>11/jun</c:v>
                </c:pt>
                <c:pt idx="129">
                  <c:v>14/jun</c:v>
                </c:pt>
                <c:pt idx="130">
                  <c:v>15/jun</c:v>
                </c:pt>
                <c:pt idx="131">
                  <c:v>16/jun</c:v>
                </c:pt>
                <c:pt idx="132">
                  <c:v>17/jun</c:v>
                </c:pt>
                <c:pt idx="133">
                  <c:v>18/jun</c:v>
                </c:pt>
                <c:pt idx="134">
                  <c:v>21/jun</c:v>
                </c:pt>
                <c:pt idx="135">
                  <c:v>22/jun</c:v>
                </c:pt>
                <c:pt idx="136">
                  <c:v>23/jun</c:v>
                </c:pt>
                <c:pt idx="137">
                  <c:v>24/jun</c:v>
                </c:pt>
                <c:pt idx="138">
                  <c:v>25/jun</c:v>
                </c:pt>
                <c:pt idx="139">
                  <c:v>28/jun</c:v>
                </c:pt>
                <c:pt idx="140">
                  <c:v>29/jun</c:v>
                </c:pt>
                <c:pt idx="141">
                  <c:v>30/jun</c:v>
                </c:pt>
                <c:pt idx="142">
                  <c:v>-</c:v>
                </c:pt>
                <c:pt idx="144">
                  <c:v>01/jul</c:v>
                </c:pt>
                <c:pt idx="145">
                  <c:v>02/jul</c:v>
                </c:pt>
                <c:pt idx="146">
                  <c:v>05/jul</c:v>
                </c:pt>
                <c:pt idx="147">
                  <c:v>06/jul</c:v>
                </c:pt>
                <c:pt idx="148">
                  <c:v>07/jul</c:v>
                </c:pt>
                <c:pt idx="149">
                  <c:v>08/jul</c:v>
                </c:pt>
                <c:pt idx="150">
                  <c:v>09/jul</c:v>
                </c:pt>
                <c:pt idx="151">
                  <c:v>12/jul</c:v>
                </c:pt>
                <c:pt idx="152">
                  <c:v>13/jul</c:v>
                </c:pt>
                <c:pt idx="153">
                  <c:v>14/jul</c:v>
                </c:pt>
                <c:pt idx="154">
                  <c:v>15/jul</c:v>
                </c:pt>
                <c:pt idx="155">
                  <c:v>16/jul</c:v>
                </c:pt>
                <c:pt idx="156">
                  <c:v>19/jul</c:v>
                </c:pt>
                <c:pt idx="157">
                  <c:v>20/jul</c:v>
                </c:pt>
                <c:pt idx="158">
                  <c:v>21/jul</c:v>
                </c:pt>
                <c:pt idx="159">
                  <c:v>22/jul</c:v>
                </c:pt>
                <c:pt idx="160">
                  <c:v>23/jul</c:v>
                </c:pt>
                <c:pt idx="161">
                  <c:v>26/jul</c:v>
                </c:pt>
                <c:pt idx="162">
                  <c:v>27/jul</c:v>
                </c:pt>
                <c:pt idx="163">
                  <c:v>28/jul</c:v>
                </c:pt>
                <c:pt idx="164">
                  <c:v>29/jul</c:v>
                </c:pt>
                <c:pt idx="165">
                  <c:v>30/jul</c:v>
                </c:pt>
                <c:pt idx="166">
                  <c:v>-</c:v>
                </c:pt>
                <c:pt idx="168">
                  <c:v>02/ago</c:v>
                </c:pt>
                <c:pt idx="169">
                  <c:v>03/ago</c:v>
                </c:pt>
                <c:pt idx="170">
                  <c:v>04/ago</c:v>
                </c:pt>
                <c:pt idx="171">
                  <c:v>05/ago</c:v>
                </c:pt>
                <c:pt idx="172">
                  <c:v>06/ago</c:v>
                </c:pt>
                <c:pt idx="173">
                  <c:v>09/ago</c:v>
                </c:pt>
                <c:pt idx="174">
                  <c:v>10/ago</c:v>
                </c:pt>
                <c:pt idx="175">
                  <c:v>11/ago</c:v>
                </c:pt>
                <c:pt idx="176">
                  <c:v>12/ago</c:v>
                </c:pt>
                <c:pt idx="177">
                  <c:v>13/ago</c:v>
                </c:pt>
                <c:pt idx="178">
                  <c:v>16/ago</c:v>
                </c:pt>
                <c:pt idx="179">
                  <c:v>17/ago</c:v>
                </c:pt>
                <c:pt idx="180">
                  <c:v>18/ago</c:v>
                </c:pt>
                <c:pt idx="181">
                  <c:v>19/ago</c:v>
                </c:pt>
                <c:pt idx="182">
                  <c:v>20/ago</c:v>
                </c:pt>
                <c:pt idx="183">
                  <c:v>23/ago</c:v>
                </c:pt>
                <c:pt idx="184">
                  <c:v>24/ago</c:v>
                </c:pt>
                <c:pt idx="185">
                  <c:v>25/ago</c:v>
                </c:pt>
                <c:pt idx="186">
                  <c:v>26/ago</c:v>
                </c:pt>
                <c:pt idx="187">
                  <c:v>27/ago</c:v>
                </c:pt>
                <c:pt idx="188">
                  <c:v>30/ago</c:v>
                </c:pt>
                <c:pt idx="189">
                  <c:v>31/ago</c:v>
                </c:pt>
                <c:pt idx="190">
                  <c:v>-</c:v>
                </c:pt>
                <c:pt idx="192">
                  <c:v>01/set</c:v>
                </c:pt>
                <c:pt idx="193">
                  <c:v>02/set</c:v>
                </c:pt>
                <c:pt idx="194">
                  <c:v>03/set</c:v>
                </c:pt>
                <c:pt idx="195">
                  <c:v>06/set</c:v>
                </c:pt>
                <c:pt idx="196">
                  <c:v>07/set</c:v>
                </c:pt>
                <c:pt idx="197">
                  <c:v>08/set</c:v>
                </c:pt>
                <c:pt idx="198">
                  <c:v>09/set</c:v>
                </c:pt>
                <c:pt idx="199">
                  <c:v>10/set</c:v>
                </c:pt>
                <c:pt idx="200">
                  <c:v>13/set</c:v>
                </c:pt>
                <c:pt idx="201">
                  <c:v>14/set</c:v>
                </c:pt>
                <c:pt idx="202">
                  <c:v>15/set</c:v>
                </c:pt>
                <c:pt idx="203">
                  <c:v>16/set</c:v>
                </c:pt>
                <c:pt idx="204">
                  <c:v>17/set</c:v>
                </c:pt>
                <c:pt idx="205">
                  <c:v>20/set</c:v>
                </c:pt>
                <c:pt idx="206">
                  <c:v>21/set</c:v>
                </c:pt>
                <c:pt idx="207">
                  <c:v>22/set</c:v>
                </c:pt>
                <c:pt idx="208">
                  <c:v>23/set</c:v>
                </c:pt>
                <c:pt idx="209">
                  <c:v>24/set</c:v>
                </c:pt>
                <c:pt idx="210">
                  <c:v>27/set</c:v>
                </c:pt>
                <c:pt idx="211">
                  <c:v>28/set</c:v>
                </c:pt>
                <c:pt idx="212">
                  <c:v>29/set</c:v>
                </c:pt>
                <c:pt idx="213">
                  <c:v>30/set</c:v>
                </c:pt>
                <c:pt idx="214">
                  <c:v>-</c:v>
                </c:pt>
                <c:pt idx="216">
                  <c:v>01/out</c:v>
                </c:pt>
                <c:pt idx="217">
                  <c:v>04/out</c:v>
                </c:pt>
                <c:pt idx="218">
                  <c:v>05/out</c:v>
                </c:pt>
                <c:pt idx="219">
                  <c:v>06/out</c:v>
                </c:pt>
                <c:pt idx="220">
                  <c:v>07/out</c:v>
                </c:pt>
                <c:pt idx="221">
                  <c:v>08/out</c:v>
                </c:pt>
                <c:pt idx="222">
                  <c:v>11/out</c:v>
                </c:pt>
                <c:pt idx="223">
                  <c:v>12/out</c:v>
                </c:pt>
                <c:pt idx="224">
                  <c:v>13/out</c:v>
                </c:pt>
                <c:pt idx="225">
                  <c:v>14/out</c:v>
                </c:pt>
                <c:pt idx="226">
                  <c:v>15/out</c:v>
                </c:pt>
                <c:pt idx="227">
                  <c:v>18/out</c:v>
                </c:pt>
                <c:pt idx="228">
                  <c:v>19/out</c:v>
                </c:pt>
                <c:pt idx="229">
                  <c:v>20/out</c:v>
                </c:pt>
                <c:pt idx="230">
                  <c:v>21/out</c:v>
                </c:pt>
                <c:pt idx="231">
                  <c:v>22/out</c:v>
                </c:pt>
                <c:pt idx="232">
                  <c:v>25/out</c:v>
                </c:pt>
                <c:pt idx="233">
                  <c:v>26/out</c:v>
                </c:pt>
                <c:pt idx="234">
                  <c:v>27/out</c:v>
                </c:pt>
                <c:pt idx="235">
                  <c:v>28/out</c:v>
                </c:pt>
                <c:pt idx="236">
                  <c:v>29/out</c:v>
                </c:pt>
                <c:pt idx="237">
                  <c:v>-</c:v>
                </c:pt>
                <c:pt idx="238">
                  <c:v>-</c:v>
                </c:pt>
                <c:pt idx="240">
                  <c:v>01/nov</c:v>
                </c:pt>
                <c:pt idx="241">
                  <c:v>02/nov</c:v>
                </c:pt>
                <c:pt idx="242">
                  <c:v>03/nov</c:v>
                </c:pt>
                <c:pt idx="243">
                  <c:v>04/nov</c:v>
                </c:pt>
                <c:pt idx="244">
                  <c:v>05/nov</c:v>
                </c:pt>
                <c:pt idx="245">
                  <c:v>08/nov</c:v>
                </c:pt>
                <c:pt idx="246">
                  <c:v>09/nov</c:v>
                </c:pt>
                <c:pt idx="247">
                  <c:v>10/nov</c:v>
                </c:pt>
                <c:pt idx="248">
                  <c:v>11/nov</c:v>
                </c:pt>
                <c:pt idx="249">
                  <c:v>12/nov</c:v>
                </c:pt>
                <c:pt idx="250">
                  <c:v>15/nov</c:v>
                </c:pt>
                <c:pt idx="251">
                  <c:v>16/nov</c:v>
                </c:pt>
                <c:pt idx="252">
                  <c:v>17/nov</c:v>
                </c:pt>
                <c:pt idx="253">
                  <c:v>18/nov</c:v>
                </c:pt>
                <c:pt idx="254">
                  <c:v>19/nov</c:v>
                </c:pt>
                <c:pt idx="255">
                  <c:v>22/nov</c:v>
                </c:pt>
                <c:pt idx="256">
                  <c:v>23/nov</c:v>
                </c:pt>
                <c:pt idx="257">
                  <c:v>24/nov</c:v>
                </c:pt>
                <c:pt idx="258">
                  <c:v>25/nov</c:v>
                </c:pt>
                <c:pt idx="259">
                  <c:v>26/nov</c:v>
                </c:pt>
                <c:pt idx="260">
                  <c:v>29/nov</c:v>
                </c:pt>
                <c:pt idx="261">
                  <c:v>30/nov</c:v>
                </c:pt>
                <c:pt idx="262">
                  <c:v>-</c:v>
                </c:pt>
                <c:pt idx="264">
                  <c:v>01/dez</c:v>
                </c:pt>
                <c:pt idx="265">
                  <c:v>02/dez</c:v>
                </c:pt>
                <c:pt idx="266">
                  <c:v>03/dez</c:v>
                </c:pt>
                <c:pt idx="267">
                  <c:v>06/dez</c:v>
                </c:pt>
                <c:pt idx="268">
                  <c:v>07/dez</c:v>
                </c:pt>
                <c:pt idx="269">
                  <c:v>08/dez</c:v>
                </c:pt>
                <c:pt idx="270">
                  <c:v>09/dez</c:v>
                </c:pt>
                <c:pt idx="271">
                  <c:v>10/dez</c:v>
                </c:pt>
                <c:pt idx="272">
                  <c:v>13/dez</c:v>
                </c:pt>
                <c:pt idx="273">
                  <c:v>14/dez</c:v>
                </c:pt>
                <c:pt idx="274">
                  <c:v>15/dez</c:v>
                </c:pt>
                <c:pt idx="275">
                  <c:v>16/dez</c:v>
                </c:pt>
                <c:pt idx="276">
                  <c:v>17/dez</c:v>
                </c:pt>
                <c:pt idx="277">
                  <c:v>20/dez</c:v>
                </c:pt>
                <c:pt idx="278">
                  <c:v>21/dez</c:v>
                </c:pt>
                <c:pt idx="279">
                  <c:v>22/dez</c:v>
                </c:pt>
                <c:pt idx="280">
                  <c:v>23/dez</c:v>
                </c:pt>
                <c:pt idx="281">
                  <c:v>24/dez</c:v>
                </c:pt>
                <c:pt idx="282">
                  <c:v>27/dez</c:v>
                </c:pt>
                <c:pt idx="283">
                  <c:v>28/dez</c:v>
                </c:pt>
                <c:pt idx="284">
                  <c:v>29/dez</c:v>
                </c:pt>
                <c:pt idx="285">
                  <c:v>30/dez</c:v>
                </c:pt>
              </c:strCache>
            </c:strRef>
          </c:cat>
          <c:val>
            <c:numRef>
              <c:f>ANUAL!$I$67:$I$352</c:f>
              <c:numCache>
                <mc:AlternateContent xmlns:mc="http://schemas.openxmlformats.org/markup-compatibility/2006">
                  <mc:Choice Requires="c16r2">
                    <c16r2:formatcode2>_-[$R$-gsw-CH]\ * #,##0.00_-;\-[$R$-gsw-CH]\ * #,##0.00_-;_-[$R$-gsw-CH]\ * "-"??_-;_-@_-</c16r2:formatcode2>
                  </mc:Choice>
                  <mc:Fallback>
                    <c:formatCode>_-[$R$]\ * #,##0.00_-;\-[$R$]\ * #,##0.00_-;_-[$R$]\ * "-"??_-;_-@_-</c:formatCode>
                  </mc:Fallback>
                </mc:AlternateContent>
                <c:ptCount val="286"/>
                <c:pt idx="0">
                  <c:v>1020</c:v>
                </c:pt>
                <c:pt idx="1">
                  <c:v>1040</c:v>
                </c:pt>
                <c:pt idx="2">
                  <c:v>1060</c:v>
                </c:pt>
                <c:pt idx="3">
                  <c:v>1080</c:v>
                </c:pt>
                <c:pt idx="4">
                  <c:v>1100</c:v>
                </c:pt>
                <c:pt idx="5">
                  <c:v>1120</c:v>
                </c:pt>
                <c:pt idx="6">
                  <c:v>1140</c:v>
                </c:pt>
                <c:pt idx="7">
                  <c:v>1160</c:v>
                </c:pt>
                <c:pt idx="8">
                  <c:v>1180</c:v>
                </c:pt>
                <c:pt idx="9">
                  <c:v>1200</c:v>
                </c:pt>
                <c:pt idx="10">
                  <c:v>1220</c:v>
                </c:pt>
                <c:pt idx="11">
                  <c:v>1240</c:v>
                </c:pt>
                <c:pt idx="12">
                  <c:v>1260</c:v>
                </c:pt>
                <c:pt idx="13">
                  <c:v>1280</c:v>
                </c:pt>
                <c:pt idx="14">
                  <c:v>1300</c:v>
                </c:pt>
                <c:pt idx="15">
                  <c:v>1320</c:v>
                </c:pt>
                <c:pt idx="16">
                  <c:v>1340</c:v>
                </c:pt>
                <c:pt idx="17">
                  <c:v>1360</c:v>
                </c:pt>
                <c:pt idx="18">
                  <c:v>1380</c:v>
                </c:pt>
                <c:pt idx="19">
                  <c:v>1400</c:v>
                </c:pt>
                <c:pt idx="20">
                  <c:v>1420</c:v>
                </c:pt>
                <c:pt idx="21">
                  <c:v>1440</c:v>
                </c:pt>
                <c:pt idx="22">
                  <c:v>1460</c:v>
                </c:pt>
                <c:pt idx="24">
                  <c:v>1480</c:v>
                </c:pt>
                <c:pt idx="25">
                  <c:v>1500</c:v>
                </c:pt>
                <c:pt idx="26">
                  <c:v>1520</c:v>
                </c:pt>
                <c:pt idx="27">
                  <c:v>1540</c:v>
                </c:pt>
                <c:pt idx="28">
                  <c:v>1560</c:v>
                </c:pt>
                <c:pt idx="29">
                  <c:v>1580</c:v>
                </c:pt>
                <c:pt idx="30">
                  <c:v>1600</c:v>
                </c:pt>
                <c:pt idx="31">
                  <c:v>1620</c:v>
                </c:pt>
                <c:pt idx="32">
                  <c:v>1640</c:v>
                </c:pt>
                <c:pt idx="33">
                  <c:v>1660</c:v>
                </c:pt>
                <c:pt idx="34">
                  <c:v>1680</c:v>
                </c:pt>
                <c:pt idx="35">
                  <c:v>1700</c:v>
                </c:pt>
                <c:pt idx="36">
                  <c:v>1720</c:v>
                </c:pt>
                <c:pt idx="37">
                  <c:v>1740</c:v>
                </c:pt>
                <c:pt idx="38">
                  <c:v>1760</c:v>
                </c:pt>
                <c:pt idx="39">
                  <c:v>1780</c:v>
                </c:pt>
                <c:pt idx="40">
                  <c:v>1800</c:v>
                </c:pt>
                <c:pt idx="41">
                  <c:v>1820</c:v>
                </c:pt>
                <c:pt idx="42">
                  <c:v>1840</c:v>
                </c:pt>
                <c:pt idx="43">
                  <c:v>1860</c:v>
                </c:pt>
                <c:pt idx="44">
                  <c:v>1880</c:v>
                </c:pt>
                <c:pt idx="45">
                  <c:v>1900</c:v>
                </c:pt>
                <c:pt idx="46">
                  <c:v>1920</c:v>
                </c:pt>
                <c:pt idx="48">
                  <c:v>1940</c:v>
                </c:pt>
                <c:pt idx="49">
                  <c:v>1960</c:v>
                </c:pt>
                <c:pt idx="50">
                  <c:v>1980</c:v>
                </c:pt>
                <c:pt idx="51">
                  <c:v>2000</c:v>
                </c:pt>
                <c:pt idx="52">
                  <c:v>2020</c:v>
                </c:pt>
                <c:pt idx="53">
                  <c:v>2040</c:v>
                </c:pt>
                <c:pt idx="54">
                  <c:v>2060</c:v>
                </c:pt>
                <c:pt idx="55">
                  <c:v>2080</c:v>
                </c:pt>
                <c:pt idx="56">
                  <c:v>2100</c:v>
                </c:pt>
                <c:pt idx="57">
                  <c:v>2120</c:v>
                </c:pt>
                <c:pt idx="58">
                  <c:v>2140</c:v>
                </c:pt>
                <c:pt idx="59">
                  <c:v>2160</c:v>
                </c:pt>
                <c:pt idx="60">
                  <c:v>2180</c:v>
                </c:pt>
                <c:pt idx="61">
                  <c:v>2200</c:v>
                </c:pt>
                <c:pt idx="62">
                  <c:v>2220</c:v>
                </c:pt>
                <c:pt idx="63">
                  <c:v>2240</c:v>
                </c:pt>
                <c:pt idx="64">
                  <c:v>2260</c:v>
                </c:pt>
                <c:pt idx="65">
                  <c:v>2280</c:v>
                </c:pt>
                <c:pt idx="66">
                  <c:v>2300</c:v>
                </c:pt>
                <c:pt idx="67">
                  <c:v>2320</c:v>
                </c:pt>
                <c:pt idx="68">
                  <c:v>2340</c:v>
                </c:pt>
                <c:pt idx="69">
                  <c:v>2360</c:v>
                </c:pt>
                <c:pt idx="70">
                  <c:v>2380</c:v>
                </c:pt>
                <c:pt idx="72">
                  <c:v>2380</c:v>
                </c:pt>
                <c:pt idx="73">
                  <c:v>2400</c:v>
                </c:pt>
                <c:pt idx="74">
                  <c:v>2420</c:v>
                </c:pt>
                <c:pt idx="75">
                  <c:v>2440</c:v>
                </c:pt>
                <c:pt idx="76">
                  <c:v>2460</c:v>
                </c:pt>
                <c:pt idx="77">
                  <c:v>2480</c:v>
                </c:pt>
                <c:pt idx="78">
                  <c:v>2500</c:v>
                </c:pt>
                <c:pt idx="79">
                  <c:v>2520</c:v>
                </c:pt>
                <c:pt idx="80">
                  <c:v>2540</c:v>
                </c:pt>
                <c:pt idx="81">
                  <c:v>2560</c:v>
                </c:pt>
                <c:pt idx="82">
                  <c:v>2580</c:v>
                </c:pt>
                <c:pt idx="83">
                  <c:v>2600</c:v>
                </c:pt>
                <c:pt idx="84">
                  <c:v>2620</c:v>
                </c:pt>
                <c:pt idx="85">
                  <c:v>2640</c:v>
                </c:pt>
                <c:pt idx="86">
                  <c:v>2660</c:v>
                </c:pt>
                <c:pt idx="87">
                  <c:v>2680</c:v>
                </c:pt>
                <c:pt idx="88">
                  <c:v>2700</c:v>
                </c:pt>
                <c:pt idx="89">
                  <c:v>2720</c:v>
                </c:pt>
                <c:pt idx="90">
                  <c:v>2740</c:v>
                </c:pt>
                <c:pt idx="91">
                  <c:v>2760</c:v>
                </c:pt>
                <c:pt idx="92">
                  <c:v>2780</c:v>
                </c:pt>
                <c:pt idx="93">
                  <c:v>2800</c:v>
                </c:pt>
                <c:pt idx="94">
                  <c:v>2820</c:v>
                </c:pt>
                <c:pt idx="96">
                  <c:v>2840</c:v>
                </c:pt>
                <c:pt idx="97">
                  <c:v>2860</c:v>
                </c:pt>
                <c:pt idx="98">
                  <c:v>2880</c:v>
                </c:pt>
                <c:pt idx="99">
                  <c:v>2900</c:v>
                </c:pt>
                <c:pt idx="100">
                  <c:v>2920</c:v>
                </c:pt>
                <c:pt idx="101">
                  <c:v>2940</c:v>
                </c:pt>
                <c:pt idx="102">
                  <c:v>2960</c:v>
                </c:pt>
                <c:pt idx="103">
                  <c:v>2980</c:v>
                </c:pt>
                <c:pt idx="104">
                  <c:v>3000</c:v>
                </c:pt>
                <c:pt idx="105">
                  <c:v>3020</c:v>
                </c:pt>
                <c:pt idx="106">
                  <c:v>3040</c:v>
                </c:pt>
                <c:pt idx="107">
                  <c:v>3060</c:v>
                </c:pt>
                <c:pt idx="108">
                  <c:v>3080</c:v>
                </c:pt>
                <c:pt idx="109">
                  <c:v>3100</c:v>
                </c:pt>
                <c:pt idx="110">
                  <c:v>3120</c:v>
                </c:pt>
                <c:pt idx="111">
                  <c:v>3140</c:v>
                </c:pt>
                <c:pt idx="112">
                  <c:v>3160</c:v>
                </c:pt>
                <c:pt idx="113">
                  <c:v>3180</c:v>
                </c:pt>
                <c:pt idx="114">
                  <c:v>3200</c:v>
                </c:pt>
                <c:pt idx="115">
                  <c:v>3220</c:v>
                </c:pt>
                <c:pt idx="116">
                  <c:v>3240</c:v>
                </c:pt>
                <c:pt idx="117">
                  <c:v>3260</c:v>
                </c:pt>
                <c:pt idx="118">
                  <c:v>3280</c:v>
                </c:pt>
                <c:pt idx="120">
                  <c:v>3300</c:v>
                </c:pt>
                <c:pt idx="121">
                  <c:v>3320</c:v>
                </c:pt>
                <c:pt idx="122">
                  <c:v>3340</c:v>
                </c:pt>
                <c:pt idx="123">
                  <c:v>3360</c:v>
                </c:pt>
                <c:pt idx="124">
                  <c:v>3380</c:v>
                </c:pt>
                <c:pt idx="125">
                  <c:v>3400</c:v>
                </c:pt>
                <c:pt idx="126">
                  <c:v>3420</c:v>
                </c:pt>
                <c:pt idx="127">
                  <c:v>3440</c:v>
                </c:pt>
                <c:pt idx="128">
                  <c:v>3460</c:v>
                </c:pt>
                <c:pt idx="129">
                  <c:v>3480</c:v>
                </c:pt>
                <c:pt idx="130">
                  <c:v>3500</c:v>
                </c:pt>
                <c:pt idx="131">
                  <c:v>3520</c:v>
                </c:pt>
                <c:pt idx="132">
                  <c:v>3540</c:v>
                </c:pt>
                <c:pt idx="133">
                  <c:v>3560</c:v>
                </c:pt>
                <c:pt idx="134">
                  <c:v>3580</c:v>
                </c:pt>
                <c:pt idx="135">
                  <c:v>3600</c:v>
                </c:pt>
                <c:pt idx="136">
                  <c:v>3620</c:v>
                </c:pt>
                <c:pt idx="137">
                  <c:v>3640</c:v>
                </c:pt>
                <c:pt idx="138">
                  <c:v>3660</c:v>
                </c:pt>
                <c:pt idx="139">
                  <c:v>3680</c:v>
                </c:pt>
                <c:pt idx="140">
                  <c:v>3700</c:v>
                </c:pt>
                <c:pt idx="141">
                  <c:v>3720</c:v>
                </c:pt>
                <c:pt idx="142">
                  <c:v>3740</c:v>
                </c:pt>
                <c:pt idx="144">
                  <c:v>3760</c:v>
                </c:pt>
                <c:pt idx="145">
                  <c:v>3780</c:v>
                </c:pt>
                <c:pt idx="146">
                  <c:v>3800</c:v>
                </c:pt>
                <c:pt idx="147">
                  <c:v>3820</c:v>
                </c:pt>
                <c:pt idx="148">
                  <c:v>3840</c:v>
                </c:pt>
                <c:pt idx="149">
                  <c:v>3860</c:v>
                </c:pt>
                <c:pt idx="150">
                  <c:v>3880</c:v>
                </c:pt>
                <c:pt idx="151">
                  <c:v>3900</c:v>
                </c:pt>
                <c:pt idx="152">
                  <c:v>3920</c:v>
                </c:pt>
                <c:pt idx="153">
                  <c:v>3940</c:v>
                </c:pt>
                <c:pt idx="154">
                  <c:v>3960</c:v>
                </c:pt>
                <c:pt idx="155">
                  <c:v>3980</c:v>
                </c:pt>
                <c:pt idx="156">
                  <c:v>4000</c:v>
                </c:pt>
                <c:pt idx="157">
                  <c:v>4020</c:v>
                </c:pt>
                <c:pt idx="158">
                  <c:v>4040</c:v>
                </c:pt>
                <c:pt idx="159">
                  <c:v>4060</c:v>
                </c:pt>
                <c:pt idx="160">
                  <c:v>4080</c:v>
                </c:pt>
                <c:pt idx="161">
                  <c:v>4100</c:v>
                </c:pt>
                <c:pt idx="162">
                  <c:v>4120</c:v>
                </c:pt>
                <c:pt idx="163">
                  <c:v>4140</c:v>
                </c:pt>
                <c:pt idx="164">
                  <c:v>4160</c:v>
                </c:pt>
                <c:pt idx="165">
                  <c:v>4180</c:v>
                </c:pt>
                <c:pt idx="166">
                  <c:v>4200</c:v>
                </c:pt>
                <c:pt idx="168">
                  <c:v>4220</c:v>
                </c:pt>
                <c:pt idx="169">
                  <c:v>4240</c:v>
                </c:pt>
                <c:pt idx="170">
                  <c:v>4260</c:v>
                </c:pt>
                <c:pt idx="171">
                  <c:v>4280</c:v>
                </c:pt>
                <c:pt idx="172">
                  <c:v>4300</c:v>
                </c:pt>
                <c:pt idx="173">
                  <c:v>4320</c:v>
                </c:pt>
                <c:pt idx="174">
                  <c:v>4340</c:v>
                </c:pt>
                <c:pt idx="175">
                  <c:v>4360</c:v>
                </c:pt>
                <c:pt idx="176">
                  <c:v>4380</c:v>
                </c:pt>
                <c:pt idx="177">
                  <c:v>4400</c:v>
                </c:pt>
                <c:pt idx="178">
                  <c:v>4420</c:v>
                </c:pt>
                <c:pt idx="179">
                  <c:v>4440</c:v>
                </c:pt>
                <c:pt idx="180">
                  <c:v>4460</c:v>
                </c:pt>
                <c:pt idx="181">
                  <c:v>4480</c:v>
                </c:pt>
                <c:pt idx="182">
                  <c:v>4500</c:v>
                </c:pt>
                <c:pt idx="183">
                  <c:v>4520</c:v>
                </c:pt>
                <c:pt idx="184">
                  <c:v>4540</c:v>
                </c:pt>
                <c:pt idx="185">
                  <c:v>4560</c:v>
                </c:pt>
                <c:pt idx="186">
                  <c:v>4580</c:v>
                </c:pt>
                <c:pt idx="187">
                  <c:v>4600</c:v>
                </c:pt>
                <c:pt idx="188">
                  <c:v>4620</c:v>
                </c:pt>
                <c:pt idx="189">
                  <c:v>4640</c:v>
                </c:pt>
                <c:pt idx="190">
                  <c:v>4660</c:v>
                </c:pt>
                <c:pt idx="192">
                  <c:v>4680</c:v>
                </c:pt>
                <c:pt idx="193">
                  <c:v>4700</c:v>
                </c:pt>
                <c:pt idx="194">
                  <c:v>4720</c:v>
                </c:pt>
                <c:pt idx="195">
                  <c:v>4740</c:v>
                </c:pt>
                <c:pt idx="196">
                  <c:v>4760</c:v>
                </c:pt>
                <c:pt idx="197">
                  <c:v>4780</c:v>
                </c:pt>
                <c:pt idx="198">
                  <c:v>4800</c:v>
                </c:pt>
                <c:pt idx="199">
                  <c:v>4820</c:v>
                </c:pt>
                <c:pt idx="200">
                  <c:v>4840</c:v>
                </c:pt>
                <c:pt idx="201">
                  <c:v>4860</c:v>
                </c:pt>
                <c:pt idx="202">
                  <c:v>4880</c:v>
                </c:pt>
                <c:pt idx="203">
                  <c:v>4900</c:v>
                </c:pt>
                <c:pt idx="204">
                  <c:v>4920</c:v>
                </c:pt>
                <c:pt idx="205">
                  <c:v>4940</c:v>
                </c:pt>
                <c:pt idx="206">
                  <c:v>4960</c:v>
                </c:pt>
                <c:pt idx="207">
                  <c:v>4980</c:v>
                </c:pt>
                <c:pt idx="208">
                  <c:v>5000</c:v>
                </c:pt>
                <c:pt idx="209">
                  <c:v>5020</c:v>
                </c:pt>
                <c:pt idx="210">
                  <c:v>5040</c:v>
                </c:pt>
                <c:pt idx="211">
                  <c:v>5060</c:v>
                </c:pt>
                <c:pt idx="212">
                  <c:v>5080</c:v>
                </c:pt>
                <c:pt idx="213">
                  <c:v>5100</c:v>
                </c:pt>
                <c:pt idx="214">
                  <c:v>5120</c:v>
                </c:pt>
                <c:pt idx="216">
                  <c:v>5140</c:v>
                </c:pt>
                <c:pt idx="217">
                  <c:v>5160</c:v>
                </c:pt>
                <c:pt idx="218">
                  <c:v>5180</c:v>
                </c:pt>
                <c:pt idx="219">
                  <c:v>5200</c:v>
                </c:pt>
                <c:pt idx="220">
                  <c:v>5220</c:v>
                </c:pt>
                <c:pt idx="221">
                  <c:v>5240</c:v>
                </c:pt>
                <c:pt idx="222">
                  <c:v>5260</c:v>
                </c:pt>
                <c:pt idx="223">
                  <c:v>5280</c:v>
                </c:pt>
                <c:pt idx="224">
                  <c:v>5300</c:v>
                </c:pt>
                <c:pt idx="225">
                  <c:v>5320</c:v>
                </c:pt>
                <c:pt idx="226">
                  <c:v>5340</c:v>
                </c:pt>
                <c:pt idx="227">
                  <c:v>5360</c:v>
                </c:pt>
                <c:pt idx="228">
                  <c:v>5380</c:v>
                </c:pt>
                <c:pt idx="229">
                  <c:v>5400</c:v>
                </c:pt>
                <c:pt idx="230">
                  <c:v>5420</c:v>
                </c:pt>
                <c:pt idx="231">
                  <c:v>5440</c:v>
                </c:pt>
                <c:pt idx="232">
                  <c:v>5460</c:v>
                </c:pt>
                <c:pt idx="233">
                  <c:v>5480</c:v>
                </c:pt>
                <c:pt idx="234">
                  <c:v>5500</c:v>
                </c:pt>
                <c:pt idx="235">
                  <c:v>5520</c:v>
                </c:pt>
                <c:pt idx="236">
                  <c:v>5540</c:v>
                </c:pt>
                <c:pt idx="237">
                  <c:v>5560</c:v>
                </c:pt>
                <c:pt idx="238">
                  <c:v>5580</c:v>
                </c:pt>
                <c:pt idx="240">
                  <c:v>5600</c:v>
                </c:pt>
                <c:pt idx="241">
                  <c:v>5620</c:v>
                </c:pt>
                <c:pt idx="242">
                  <c:v>5640</c:v>
                </c:pt>
                <c:pt idx="243">
                  <c:v>5660</c:v>
                </c:pt>
                <c:pt idx="244">
                  <c:v>5680</c:v>
                </c:pt>
                <c:pt idx="245">
                  <c:v>5700</c:v>
                </c:pt>
                <c:pt idx="246">
                  <c:v>5720</c:v>
                </c:pt>
                <c:pt idx="247">
                  <c:v>5740</c:v>
                </c:pt>
                <c:pt idx="248">
                  <c:v>5760</c:v>
                </c:pt>
                <c:pt idx="249">
                  <c:v>5780</c:v>
                </c:pt>
                <c:pt idx="250">
                  <c:v>5800</c:v>
                </c:pt>
                <c:pt idx="251">
                  <c:v>5820</c:v>
                </c:pt>
                <c:pt idx="252">
                  <c:v>5840</c:v>
                </c:pt>
                <c:pt idx="253">
                  <c:v>5860</c:v>
                </c:pt>
                <c:pt idx="254">
                  <c:v>5880</c:v>
                </c:pt>
                <c:pt idx="255">
                  <c:v>5900</c:v>
                </c:pt>
                <c:pt idx="256">
                  <c:v>5920</c:v>
                </c:pt>
                <c:pt idx="257">
                  <c:v>5940</c:v>
                </c:pt>
                <c:pt idx="258">
                  <c:v>5960</c:v>
                </c:pt>
                <c:pt idx="259">
                  <c:v>5980</c:v>
                </c:pt>
                <c:pt idx="260">
                  <c:v>6000</c:v>
                </c:pt>
                <c:pt idx="261">
                  <c:v>6020</c:v>
                </c:pt>
                <c:pt idx="262">
                  <c:v>6040</c:v>
                </c:pt>
                <c:pt idx="264">
                  <c:v>6060</c:v>
                </c:pt>
                <c:pt idx="265">
                  <c:v>6080</c:v>
                </c:pt>
                <c:pt idx="266">
                  <c:v>6100</c:v>
                </c:pt>
                <c:pt idx="267">
                  <c:v>6120</c:v>
                </c:pt>
                <c:pt idx="268">
                  <c:v>6140</c:v>
                </c:pt>
                <c:pt idx="269">
                  <c:v>6160</c:v>
                </c:pt>
                <c:pt idx="270">
                  <c:v>6180</c:v>
                </c:pt>
                <c:pt idx="271">
                  <c:v>6200</c:v>
                </c:pt>
                <c:pt idx="272">
                  <c:v>6220</c:v>
                </c:pt>
                <c:pt idx="273">
                  <c:v>6240</c:v>
                </c:pt>
                <c:pt idx="274">
                  <c:v>6260</c:v>
                </c:pt>
                <c:pt idx="275">
                  <c:v>6280</c:v>
                </c:pt>
                <c:pt idx="276">
                  <c:v>6300</c:v>
                </c:pt>
                <c:pt idx="277">
                  <c:v>6320</c:v>
                </c:pt>
                <c:pt idx="278">
                  <c:v>6340</c:v>
                </c:pt>
                <c:pt idx="279">
                  <c:v>6360</c:v>
                </c:pt>
                <c:pt idx="280">
                  <c:v>6380</c:v>
                </c:pt>
                <c:pt idx="281">
                  <c:v>6400</c:v>
                </c:pt>
                <c:pt idx="282">
                  <c:v>6420</c:v>
                </c:pt>
                <c:pt idx="283">
                  <c:v>6440</c:v>
                </c:pt>
                <c:pt idx="284">
                  <c:v>6460</c:v>
                </c:pt>
                <c:pt idx="285">
                  <c:v>6480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CA-5644-A0FE-9950DCB9EA81}"/>
            </c:ext>
          </c:extLst>
        </c:ser>
        <c:ser>
          <c:idx val="1"/>
          <c:order val="3"/>
          <c:tx>
            <c:strRef>
              <c:f>ANUAL!$F$66</c:f>
              <c:strCache>
                <c:ptCount val="1"/>
                <c:pt idx="0">
                  <c:v>Evolução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  <a:tailEnd type="triangle"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ANUAL!$B$67:$B$352</c:f>
              <c:strCache>
                <c:ptCount val="286"/>
                <c:pt idx="0">
                  <c:v>01/jan</c:v>
                </c:pt>
                <c:pt idx="1">
                  <c:v>04/jan</c:v>
                </c:pt>
                <c:pt idx="2">
                  <c:v>05/jan</c:v>
                </c:pt>
                <c:pt idx="3">
                  <c:v>06/jan</c:v>
                </c:pt>
                <c:pt idx="4">
                  <c:v>07/jan</c:v>
                </c:pt>
                <c:pt idx="5">
                  <c:v>08/jan</c:v>
                </c:pt>
                <c:pt idx="6">
                  <c:v>11/jan</c:v>
                </c:pt>
                <c:pt idx="7">
                  <c:v>12/jan</c:v>
                </c:pt>
                <c:pt idx="8">
                  <c:v>13/jan</c:v>
                </c:pt>
                <c:pt idx="9">
                  <c:v>14/jan</c:v>
                </c:pt>
                <c:pt idx="10">
                  <c:v>15/jan</c:v>
                </c:pt>
                <c:pt idx="11">
                  <c:v>18/jan</c:v>
                </c:pt>
                <c:pt idx="12">
                  <c:v>19/jan</c:v>
                </c:pt>
                <c:pt idx="13">
                  <c:v>20/jan</c:v>
                </c:pt>
                <c:pt idx="14">
                  <c:v>21/jan</c:v>
                </c:pt>
                <c:pt idx="15">
                  <c:v>22/jan</c:v>
                </c:pt>
                <c:pt idx="16">
                  <c:v>25/jan</c:v>
                </c:pt>
                <c:pt idx="17">
                  <c:v>26/jan</c:v>
                </c:pt>
                <c:pt idx="18">
                  <c:v>27/jan</c:v>
                </c:pt>
                <c:pt idx="19">
                  <c:v>28/jan</c:v>
                </c:pt>
                <c:pt idx="20">
                  <c:v>29/jan</c:v>
                </c:pt>
                <c:pt idx="21">
                  <c:v>-</c:v>
                </c:pt>
                <c:pt idx="22">
                  <c:v>-</c:v>
                </c:pt>
                <c:pt idx="24">
                  <c:v>01/fev</c:v>
                </c:pt>
                <c:pt idx="25">
                  <c:v>02/fev</c:v>
                </c:pt>
                <c:pt idx="26">
                  <c:v>03/fev</c:v>
                </c:pt>
                <c:pt idx="27">
                  <c:v>04/fev</c:v>
                </c:pt>
                <c:pt idx="28">
                  <c:v>05/fev</c:v>
                </c:pt>
                <c:pt idx="29">
                  <c:v>08/fev</c:v>
                </c:pt>
                <c:pt idx="30">
                  <c:v>09/fev</c:v>
                </c:pt>
                <c:pt idx="31">
                  <c:v>10/fev</c:v>
                </c:pt>
                <c:pt idx="32">
                  <c:v>11/fev</c:v>
                </c:pt>
                <c:pt idx="33">
                  <c:v>12/fev</c:v>
                </c:pt>
                <c:pt idx="34">
                  <c:v>15/fev</c:v>
                </c:pt>
                <c:pt idx="35">
                  <c:v>16/fev</c:v>
                </c:pt>
                <c:pt idx="36">
                  <c:v>17/fev</c:v>
                </c:pt>
                <c:pt idx="37">
                  <c:v>18/fev</c:v>
                </c:pt>
                <c:pt idx="38">
                  <c:v>19/fev</c:v>
                </c:pt>
                <c:pt idx="39">
                  <c:v>22/fev</c:v>
                </c:pt>
                <c:pt idx="40">
                  <c:v>23/fev</c:v>
                </c:pt>
                <c:pt idx="41">
                  <c:v>24/fev</c:v>
                </c:pt>
                <c:pt idx="42">
                  <c:v>25/fev</c:v>
                </c:pt>
                <c:pt idx="43">
                  <c:v>26/fev</c:v>
                </c:pt>
                <c:pt idx="44">
                  <c:v>-</c:v>
                </c:pt>
                <c:pt idx="45">
                  <c:v>-</c:v>
                </c:pt>
                <c:pt idx="46">
                  <c:v>-</c:v>
                </c:pt>
                <c:pt idx="48">
                  <c:v>01/mar</c:v>
                </c:pt>
                <c:pt idx="49">
                  <c:v>02/mar</c:v>
                </c:pt>
                <c:pt idx="50">
                  <c:v>03/mar</c:v>
                </c:pt>
                <c:pt idx="51">
                  <c:v>04/mar</c:v>
                </c:pt>
                <c:pt idx="52">
                  <c:v>05/mar</c:v>
                </c:pt>
                <c:pt idx="53">
                  <c:v>08/mar</c:v>
                </c:pt>
                <c:pt idx="54">
                  <c:v>09/mar</c:v>
                </c:pt>
                <c:pt idx="55">
                  <c:v>10/mar</c:v>
                </c:pt>
                <c:pt idx="56">
                  <c:v>11/mar</c:v>
                </c:pt>
                <c:pt idx="57">
                  <c:v>12/mar</c:v>
                </c:pt>
                <c:pt idx="58">
                  <c:v>15/mar</c:v>
                </c:pt>
                <c:pt idx="59">
                  <c:v>16/mar</c:v>
                </c:pt>
                <c:pt idx="60">
                  <c:v>17/mar</c:v>
                </c:pt>
                <c:pt idx="61">
                  <c:v>18/mar</c:v>
                </c:pt>
                <c:pt idx="62">
                  <c:v>19/mar</c:v>
                </c:pt>
                <c:pt idx="63">
                  <c:v>22/mar</c:v>
                </c:pt>
                <c:pt idx="64">
                  <c:v>23/mar</c:v>
                </c:pt>
                <c:pt idx="65">
                  <c:v>24/mar</c:v>
                </c:pt>
                <c:pt idx="66">
                  <c:v>25/mar</c:v>
                </c:pt>
                <c:pt idx="67">
                  <c:v>26/mar</c:v>
                </c:pt>
                <c:pt idx="68">
                  <c:v>29/mar</c:v>
                </c:pt>
                <c:pt idx="69">
                  <c:v>30/mar</c:v>
                </c:pt>
                <c:pt idx="70">
                  <c:v>31/mar</c:v>
                </c:pt>
                <c:pt idx="72">
                  <c:v>01/abr</c:v>
                </c:pt>
                <c:pt idx="73">
                  <c:v>02/abr</c:v>
                </c:pt>
                <c:pt idx="74">
                  <c:v>05/abr</c:v>
                </c:pt>
                <c:pt idx="75">
                  <c:v>06/abr</c:v>
                </c:pt>
                <c:pt idx="76">
                  <c:v>07/abr</c:v>
                </c:pt>
                <c:pt idx="77">
                  <c:v>08/abr</c:v>
                </c:pt>
                <c:pt idx="78">
                  <c:v>09/abr</c:v>
                </c:pt>
                <c:pt idx="79">
                  <c:v>12/abr</c:v>
                </c:pt>
                <c:pt idx="80">
                  <c:v>13/abr</c:v>
                </c:pt>
                <c:pt idx="81">
                  <c:v>14/abr</c:v>
                </c:pt>
                <c:pt idx="82">
                  <c:v>15/abr</c:v>
                </c:pt>
                <c:pt idx="83">
                  <c:v>16/abr</c:v>
                </c:pt>
                <c:pt idx="84">
                  <c:v>19/abr</c:v>
                </c:pt>
                <c:pt idx="85">
                  <c:v>20/abr</c:v>
                </c:pt>
                <c:pt idx="86">
                  <c:v>21/abr</c:v>
                </c:pt>
                <c:pt idx="87">
                  <c:v>22/abr</c:v>
                </c:pt>
                <c:pt idx="88">
                  <c:v>23/abr</c:v>
                </c:pt>
                <c:pt idx="89">
                  <c:v>26/abr</c:v>
                </c:pt>
                <c:pt idx="90">
                  <c:v>27/abr</c:v>
                </c:pt>
                <c:pt idx="91">
                  <c:v>28/abr</c:v>
                </c:pt>
                <c:pt idx="92">
                  <c:v>29/abr</c:v>
                </c:pt>
                <c:pt idx="93">
                  <c:v>30/abr</c:v>
                </c:pt>
                <c:pt idx="94">
                  <c:v>-</c:v>
                </c:pt>
                <c:pt idx="96">
                  <c:v>03/mai</c:v>
                </c:pt>
                <c:pt idx="97">
                  <c:v>04/mai</c:v>
                </c:pt>
                <c:pt idx="98">
                  <c:v>05/mai</c:v>
                </c:pt>
                <c:pt idx="99">
                  <c:v>06/mai</c:v>
                </c:pt>
                <c:pt idx="100">
                  <c:v>07/mai</c:v>
                </c:pt>
                <c:pt idx="101">
                  <c:v>10/mai</c:v>
                </c:pt>
                <c:pt idx="102">
                  <c:v>11/mai</c:v>
                </c:pt>
                <c:pt idx="103">
                  <c:v>12/mai</c:v>
                </c:pt>
                <c:pt idx="104">
                  <c:v>13/mai</c:v>
                </c:pt>
                <c:pt idx="105">
                  <c:v>14/mai</c:v>
                </c:pt>
                <c:pt idx="106">
                  <c:v>17/mai</c:v>
                </c:pt>
                <c:pt idx="107">
                  <c:v>18/mai</c:v>
                </c:pt>
                <c:pt idx="108">
                  <c:v>19/mai</c:v>
                </c:pt>
                <c:pt idx="109">
                  <c:v>20/mai</c:v>
                </c:pt>
                <c:pt idx="110">
                  <c:v>21/mai</c:v>
                </c:pt>
                <c:pt idx="111">
                  <c:v>24/mai</c:v>
                </c:pt>
                <c:pt idx="112">
                  <c:v>25/mai</c:v>
                </c:pt>
                <c:pt idx="113">
                  <c:v>26/mai</c:v>
                </c:pt>
                <c:pt idx="114">
                  <c:v>27/mai</c:v>
                </c:pt>
                <c:pt idx="115">
                  <c:v>28/mai</c:v>
                </c:pt>
                <c:pt idx="116">
                  <c:v>31/mai</c:v>
                </c:pt>
                <c:pt idx="117">
                  <c:v>-</c:v>
                </c:pt>
                <c:pt idx="118">
                  <c:v>-</c:v>
                </c:pt>
                <c:pt idx="120">
                  <c:v>01/jun</c:v>
                </c:pt>
                <c:pt idx="121">
                  <c:v>02/jun</c:v>
                </c:pt>
                <c:pt idx="122">
                  <c:v>03/jun</c:v>
                </c:pt>
                <c:pt idx="123">
                  <c:v>04/jun</c:v>
                </c:pt>
                <c:pt idx="124">
                  <c:v>07/jun</c:v>
                </c:pt>
                <c:pt idx="125">
                  <c:v>08/jun</c:v>
                </c:pt>
                <c:pt idx="126">
                  <c:v>09/jun</c:v>
                </c:pt>
                <c:pt idx="127">
                  <c:v>10/jun</c:v>
                </c:pt>
                <c:pt idx="128">
                  <c:v>11/jun</c:v>
                </c:pt>
                <c:pt idx="129">
                  <c:v>14/jun</c:v>
                </c:pt>
                <c:pt idx="130">
                  <c:v>15/jun</c:v>
                </c:pt>
                <c:pt idx="131">
                  <c:v>16/jun</c:v>
                </c:pt>
                <c:pt idx="132">
                  <c:v>17/jun</c:v>
                </c:pt>
                <c:pt idx="133">
                  <c:v>18/jun</c:v>
                </c:pt>
                <c:pt idx="134">
                  <c:v>21/jun</c:v>
                </c:pt>
                <c:pt idx="135">
                  <c:v>22/jun</c:v>
                </c:pt>
                <c:pt idx="136">
                  <c:v>23/jun</c:v>
                </c:pt>
                <c:pt idx="137">
                  <c:v>24/jun</c:v>
                </c:pt>
                <c:pt idx="138">
                  <c:v>25/jun</c:v>
                </c:pt>
                <c:pt idx="139">
                  <c:v>28/jun</c:v>
                </c:pt>
                <c:pt idx="140">
                  <c:v>29/jun</c:v>
                </c:pt>
                <c:pt idx="141">
                  <c:v>30/jun</c:v>
                </c:pt>
                <c:pt idx="142">
                  <c:v>-</c:v>
                </c:pt>
                <c:pt idx="144">
                  <c:v>01/jul</c:v>
                </c:pt>
                <c:pt idx="145">
                  <c:v>02/jul</c:v>
                </c:pt>
                <c:pt idx="146">
                  <c:v>05/jul</c:v>
                </c:pt>
                <c:pt idx="147">
                  <c:v>06/jul</c:v>
                </c:pt>
                <c:pt idx="148">
                  <c:v>07/jul</c:v>
                </c:pt>
                <c:pt idx="149">
                  <c:v>08/jul</c:v>
                </c:pt>
                <c:pt idx="150">
                  <c:v>09/jul</c:v>
                </c:pt>
                <c:pt idx="151">
                  <c:v>12/jul</c:v>
                </c:pt>
                <c:pt idx="152">
                  <c:v>13/jul</c:v>
                </c:pt>
                <c:pt idx="153">
                  <c:v>14/jul</c:v>
                </c:pt>
                <c:pt idx="154">
                  <c:v>15/jul</c:v>
                </c:pt>
                <c:pt idx="155">
                  <c:v>16/jul</c:v>
                </c:pt>
                <c:pt idx="156">
                  <c:v>19/jul</c:v>
                </c:pt>
                <c:pt idx="157">
                  <c:v>20/jul</c:v>
                </c:pt>
                <c:pt idx="158">
                  <c:v>21/jul</c:v>
                </c:pt>
                <c:pt idx="159">
                  <c:v>22/jul</c:v>
                </c:pt>
                <c:pt idx="160">
                  <c:v>23/jul</c:v>
                </c:pt>
                <c:pt idx="161">
                  <c:v>26/jul</c:v>
                </c:pt>
                <c:pt idx="162">
                  <c:v>27/jul</c:v>
                </c:pt>
                <c:pt idx="163">
                  <c:v>28/jul</c:v>
                </c:pt>
                <c:pt idx="164">
                  <c:v>29/jul</c:v>
                </c:pt>
                <c:pt idx="165">
                  <c:v>30/jul</c:v>
                </c:pt>
                <c:pt idx="166">
                  <c:v>-</c:v>
                </c:pt>
                <c:pt idx="168">
                  <c:v>02/ago</c:v>
                </c:pt>
                <c:pt idx="169">
                  <c:v>03/ago</c:v>
                </c:pt>
                <c:pt idx="170">
                  <c:v>04/ago</c:v>
                </c:pt>
                <c:pt idx="171">
                  <c:v>05/ago</c:v>
                </c:pt>
                <c:pt idx="172">
                  <c:v>06/ago</c:v>
                </c:pt>
                <c:pt idx="173">
                  <c:v>09/ago</c:v>
                </c:pt>
                <c:pt idx="174">
                  <c:v>10/ago</c:v>
                </c:pt>
                <c:pt idx="175">
                  <c:v>11/ago</c:v>
                </c:pt>
                <c:pt idx="176">
                  <c:v>12/ago</c:v>
                </c:pt>
                <c:pt idx="177">
                  <c:v>13/ago</c:v>
                </c:pt>
                <c:pt idx="178">
                  <c:v>16/ago</c:v>
                </c:pt>
                <c:pt idx="179">
                  <c:v>17/ago</c:v>
                </c:pt>
                <c:pt idx="180">
                  <c:v>18/ago</c:v>
                </c:pt>
                <c:pt idx="181">
                  <c:v>19/ago</c:v>
                </c:pt>
                <c:pt idx="182">
                  <c:v>20/ago</c:v>
                </c:pt>
                <c:pt idx="183">
                  <c:v>23/ago</c:v>
                </c:pt>
                <c:pt idx="184">
                  <c:v>24/ago</c:v>
                </c:pt>
                <c:pt idx="185">
                  <c:v>25/ago</c:v>
                </c:pt>
                <c:pt idx="186">
                  <c:v>26/ago</c:v>
                </c:pt>
                <c:pt idx="187">
                  <c:v>27/ago</c:v>
                </c:pt>
                <c:pt idx="188">
                  <c:v>30/ago</c:v>
                </c:pt>
                <c:pt idx="189">
                  <c:v>31/ago</c:v>
                </c:pt>
                <c:pt idx="190">
                  <c:v>-</c:v>
                </c:pt>
                <c:pt idx="192">
                  <c:v>01/set</c:v>
                </c:pt>
                <c:pt idx="193">
                  <c:v>02/set</c:v>
                </c:pt>
                <c:pt idx="194">
                  <c:v>03/set</c:v>
                </c:pt>
                <c:pt idx="195">
                  <c:v>06/set</c:v>
                </c:pt>
                <c:pt idx="196">
                  <c:v>07/set</c:v>
                </c:pt>
                <c:pt idx="197">
                  <c:v>08/set</c:v>
                </c:pt>
                <c:pt idx="198">
                  <c:v>09/set</c:v>
                </c:pt>
                <c:pt idx="199">
                  <c:v>10/set</c:v>
                </c:pt>
                <c:pt idx="200">
                  <c:v>13/set</c:v>
                </c:pt>
                <c:pt idx="201">
                  <c:v>14/set</c:v>
                </c:pt>
                <c:pt idx="202">
                  <c:v>15/set</c:v>
                </c:pt>
                <c:pt idx="203">
                  <c:v>16/set</c:v>
                </c:pt>
                <c:pt idx="204">
                  <c:v>17/set</c:v>
                </c:pt>
                <c:pt idx="205">
                  <c:v>20/set</c:v>
                </c:pt>
                <c:pt idx="206">
                  <c:v>21/set</c:v>
                </c:pt>
                <c:pt idx="207">
                  <c:v>22/set</c:v>
                </c:pt>
                <c:pt idx="208">
                  <c:v>23/set</c:v>
                </c:pt>
                <c:pt idx="209">
                  <c:v>24/set</c:v>
                </c:pt>
                <c:pt idx="210">
                  <c:v>27/set</c:v>
                </c:pt>
                <c:pt idx="211">
                  <c:v>28/set</c:v>
                </c:pt>
                <c:pt idx="212">
                  <c:v>29/set</c:v>
                </c:pt>
                <c:pt idx="213">
                  <c:v>30/set</c:v>
                </c:pt>
                <c:pt idx="214">
                  <c:v>-</c:v>
                </c:pt>
                <c:pt idx="216">
                  <c:v>01/out</c:v>
                </c:pt>
                <c:pt idx="217">
                  <c:v>04/out</c:v>
                </c:pt>
                <c:pt idx="218">
                  <c:v>05/out</c:v>
                </c:pt>
                <c:pt idx="219">
                  <c:v>06/out</c:v>
                </c:pt>
                <c:pt idx="220">
                  <c:v>07/out</c:v>
                </c:pt>
                <c:pt idx="221">
                  <c:v>08/out</c:v>
                </c:pt>
                <c:pt idx="222">
                  <c:v>11/out</c:v>
                </c:pt>
                <c:pt idx="223">
                  <c:v>12/out</c:v>
                </c:pt>
                <c:pt idx="224">
                  <c:v>13/out</c:v>
                </c:pt>
                <c:pt idx="225">
                  <c:v>14/out</c:v>
                </c:pt>
                <c:pt idx="226">
                  <c:v>15/out</c:v>
                </c:pt>
                <c:pt idx="227">
                  <c:v>18/out</c:v>
                </c:pt>
                <c:pt idx="228">
                  <c:v>19/out</c:v>
                </c:pt>
                <c:pt idx="229">
                  <c:v>20/out</c:v>
                </c:pt>
                <c:pt idx="230">
                  <c:v>21/out</c:v>
                </c:pt>
                <c:pt idx="231">
                  <c:v>22/out</c:v>
                </c:pt>
                <c:pt idx="232">
                  <c:v>25/out</c:v>
                </c:pt>
                <c:pt idx="233">
                  <c:v>26/out</c:v>
                </c:pt>
                <c:pt idx="234">
                  <c:v>27/out</c:v>
                </c:pt>
                <c:pt idx="235">
                  <c:v>28/out</c:v>
                </c:pt>
                <c:pt idx="236">
                  <c:v>29/out</c:v>
                </c:pt>
                <c:pt idx="237">
                  <c:v>-</c:v>
                </c:pt>
                <c:pt idx="238">
                  <c:v>-</c:v>
                </c:pt>
                <c:pt idx="240">
                  <c:v>01/nov</c:v>
                </c:pt>
                <c:pt idx="241">
                  <c:v>02/nov</c:v>
                </c:pt>
                <c:pt idx="242">
                  <c:v>03/nov</c:v>
                </c:pt>
                <c:pt idx="243">
                  <c:v>04/nov</c:v>
                </c:pt>
                <c:pt idx="244">
                  <c:v>05/nov</c:v>
                </c:pt>
                <c:pt idx="245">
                  <c:v>08/nov</c:v>
                </c:pt>
                <c:pt idx="246">
                  <c:v>09/nov</c:v>
                </c:pt>
                <c:pt idx="247">
                  <c:v>10/nov</c:v>
                </c:pt>
                <c:pt idx="248">
                  <c:v>11/nov</c:v>
                </c:pt>
                <c:pt idx="249">
                  <c:v>12/nov</c:v>
                </c:pt>
                <c:pt idx="250">
                  <c:v>15/nov</c:v>
                </c:pt>
                <c:pt idx="251">
                  <c:v>16/nov</c:v>
                </c:pt>
                <c:pt idx="252">
                  <c:v>17/nov</c:v>
                </c:pt>
                <c:pt idx="253">
                  <c:v>18/nov</c:v>
                </c:pt>
                <c:pt idx="254">
                  <c:v>19/nov</c:v>
                </c:pt>
                <c:pt idx="255">
                  <c:v>22/nov</c:v>
                </c:pt>
                <c:pt idx="256">
                  <c:v>23/nov</c:v>
                </c:pt>
                <c:pt idx="257">
                  <c:v>24/nov</c:v>
                </c:pt>
                <c:pt idx="258">
                  <c:v>25/nov</c:v>
                </c:pt>
                <c:pt idx="259">
                  <c:v>26/nov</c:v>
                </c:pt>
                <c:pt idx="260">
                  <c:v>29/nov</c:v>
                </c:pt>
                <c:pt idx="261">
                  <c:v>30/nov</c:v>
                </c:pt>
                <c:pt idx="262">
                  <c:v>-</c:v>
                </c:pt>
                <c:pt idx="264">
                  <c:v>01/dez</c:v>
                </c:pt>
                <c:pt idx="265">
                  <c:v>02/dez</c:v>
                </c:pt>
                <c:pt idx="266">
                  <c:v>03/dez</c:v>
                </c:pt>
                <c:pt idx="267">
                  <c:v>06/dez</c:v>
                </c:pt>
                <c:pt idx="268">
                  <c:v>07/dez</c:v>
                </c:pt>
                <c:pt idx="269">
                  <c:v>08/dez</c:v>
                </c:pt>
                <c:pt idx="270">
                  <c:v>09/dez</c:v>
                </c:pt>
                <c:pt idx="271">
                  <c:v>10/dez</c:v>
                </c:pt>
                <c:pt idx="272">
                  <c:v>13/dez</c:v>
                </c:pt>
                <c:pt idx="273">
                  <c:v>14/dez</c:v>
                </c:pt>
                <c:pt idx="274">
                  <c:v>15/dez</c:v>
                </c:pt>
                <c:pt idx="275">
                  <c:v>16/dez</c:v>
                </c:pt>
                <c:pt idx="276">
                  <c:v>17/dez</c:v>
                </c:pt>
                <c:pt idx="277">
                  <c:v>20/dez</c:v>
                </c:pt>
                <c:pt idx="278">
                  <c:v>21/dez</c:v>
                </c:pt>
                <c:pt idx="279">
                  <c:v>22/dez</c:v>
                </c:pt>
                <c:pt idx="280">
                  <c:v>23/dez</c:v>
                </c:pt>
                <c:pt idx="281">
                  <c:v>24/dez</c:v>
                </c:pt>
                <c:pt idx="282">
                  <c:v>27/dez</c:v>
                </c:pt>
                <c:pt idx="283">
                  <c:v>28/dez</c:v>
                </c:pt>
                <c:pt idx="284">
                  <c:v>29/dez</c:v>
                </c:pt>
                <c:pt idx="285">
                  <c:v>30/dez</c:v>
                </c:pt>
              </c:strCache>
            </c:strRef>
          </c:cat>
          <c:val>
            <c:numRef>
              <c:f>ANUAL!$F$67:$F$352</c:f>
              <c:numCache>
                <c:formatCode>"R$"#,##0.00</c:formatCode>
                <c:ptCount val="286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  <c:pt idx="21">
                  <c:v>1000</c:v>
                </c:pt>
                <c:pt idx="22">
                  <c:v>1000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CA-5644-A0FE-9950DCB9E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2574960"/>
        <c:axId val="1072184256"/>
      </c:lineChart>
      <c:catAx>
        <c:axId val="102257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2184256"/>
        <c:crosses val="autoZero"/>
        <c:auto val="1"/>
        <c:lblAlgn val="ctr"/>
        <c:lblOffset val="100"/>
        <c:noMultiLvlLbl val="0"/>
      </c:catAx>
      <c:valAx>
        <c:axId val="107218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[$R$-416]\ * #,##0.00_-;\-[$R$-416]\ * #,##0.00_-;_-[$R$-416]\ 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2257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5821020330171348E-2"/>
          <c:y val="0.12664901993633773"/>
          <c:w val="0.25226727218638562"/>
          <c:h val="5.366475664054453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21167</xdr:colOff>
      <xdr:row>19</xdr:row>
      <xdr:rowOff>101601</xdr:rowOff>
    </xdr:from>
    <xdr:to>
      <xdr:col>26</xdr:col>
      <xdr:colOff>431800</xdr:colOff>
      <xdr:row>36</xdr:row>
      <xdr:rowOff>306920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79D26C7-6C35-0245-9176-7F4E0880A8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26457</xdr:colOff>
      <xdr:row>1</xdr:row>
      <xdr:rowOff>20108</xdr:rowOff>
    </xdr:from>
    <xdr:to>
      <xdr:col>35</xdr:col>
      <xdr:colOff>677333</xdr:colOff>
      <xdr:row>19</xdr:row>
      <xdr:rowOff>59267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908810E-1391-0142-9F8E-9EB4DF9FE6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474133</xdr:colOff>
      <xdr:row>19</xdr:row>
      <xdr:rowOff>101601</xdr:rowOff>
    </xdr:from>
    <xdr:to>
      <xdr:col>35</xdr:col>
      <xdr:colOff>677333</xdr:colOff>
      <xdr:row>36</xdr:row>
      <xdr:rowOff>296334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A788FD1-1A54-434C-83E9-7590518C69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23089</xdr:colOff>
      <xdr:row>1</xdr:row>
      <xdr:rowOff>34636</xdr:rowOff>
    </xdr:from>
    <xdr:to>
      <xdr:col>45</xdr:col>
      <xdr:colOff>669635</xdr:colOff>
      <xdr:row>36</xdr:row>
      <xdr:rowOff>300182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DE370914-4D1F-7F49-9FB1-359A66C72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32717</xdr:colOff>
      <xdr:row>1</xdr:row>
      <xdr:rowOff>23091</xdr:rowOff>
    </xdr:from>
    <xdr:to>
      <xdr:col>37</xdr:col>
      <xdr:colOff>669636</xdr:colOff>
      <xdr:row>22</xdr:row>
      <xdr:rowOff>184727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D35F059-A527-EC48-8E3D-551ACDE3B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26457</xdr:colOff>
      <xdr:row>1</xdr:row>
      <xdr:rowOff>20107</xdr:rowOff>
    </xdr:from>
    <xdr:to>
      <xdr:col>30</xdr:col>
      <xdr:colOff>677333</xdr:colOff>
      <xdr:row>22</xdr:row>
      <xdr:rowOff>203200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BF2D1E6-44E0-D847-9049-8BC221918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25400</xdr:colOff>
      <xdr:row>25</xdr:row>
      <xdr:rowOff>25400</xdr:rowOff>
    </xdr:from>
    <xdr:to>
      <xdr:col>37</xdr:col>
      <xdr:colOff>660400</xdr:colOff>
      <xdr:row>53</xdr:row>
      <xdr:rowOff>190500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0F61707-F129-E04C-AF1E-FF452DBF7B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bit.ly/36jlmSA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bit.ly/36jlmSA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bit.ly/36jlmSA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s://bit.ly/36jlmSA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stagram.com/planilhadotrader/" TargetMode="External"/><Relationship Id="rId3" Type="http://schemas.openxmlformats.org/officeDocument/2006/relationships/hyperlink" Target="http://receita.economia.gov.br/interface/cidadao/irpf/2020/download/download-do-programa" TargetMode="External"/><Relationship Id="rId7" Type="http://schemas.openxmlformats.org/officeDocument/2006/relationships/hyperlink" Target="https://t.me/joinchat/SfDGoxsuAPBffsAfA5s5tQ" TargetMode="External"/><Relationship Id="rId2" Type="http://schemas.openxmlformats.org/officeDocument/2006/relationships/hyperlink" Target="http://receita.economia.gov.br/orientacao/tributaria/pagamentos-e-parcelamentos/darf-calculo-e-impressao-programa-sicalc-1/darf-calculo-e-impressao-programa-sicalc" TargetMode="External"/><Relationship Id="rId1" Type="http://schemas.openxmlformats.org/officeDocument/2006/relationships/hyperlink" Target="http://receita.economia.gov.br/orientacao/tributaria/pagamentos-e-parcelamentos/darf-calculo-e-impressao-programa-sicalc-1/programa-para-calculo-e-emissao-de-darf-on-line-de-tributos-e-contribuicoes-federais-exceto-contribuicoes-previdenciarias" TargetMode="External"/><Relationship Id="rId6" Type="http://schemas.openxmlformats.org/officeDocument/2006/relationships/hyperlink" Target="http://www.youtube.com/channel/UC02p-yI2vJ4Oj8oi6HeRdDw?sub_confirmation=1" TargetMode="External"/><Relationship Id="rId5" Type="http://schemas.openxmlformats.org/officeDocument/2006/relationships/hyperlink" Target="https://youtu.be/M5snY5IG6mI" TargetMode="External"/><Relationship Id="rId4" Type="http://schemas.openxmlformats.org/officeDocument/2006/relationships/hyperlink" Target="http://www.b3.com.br/pt_br/produtos-e-servicos/tarifas/consulta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bit.ly/36jlmSA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bit.ly/36jlmSA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bit.ly/36jlmSA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bit.ly/36jlmSA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bit.ly/36jlmSA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bit.ly/36jlmSA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bit.ly/36jlmS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AEE5A-F075-3E45-BA37-A43A7FA6BDF9}">
  <sheetPr codeName="Planilha1">
    <tabColor rgb="FF890000"/>
  </sheetPr>
  <dimension ref="A1:AE1070"/>
  <sheetViews>
    <sheetView showGridLines="0" showRowColHeaders="0" zoomScaleNormal="100" workbookViewId="0">
      <selection activeCell="J10" sqref="J10"/>
    </sheetView>
  </sheetViews>
  <sheetFormatPr defaultColWidth="9.125" defaultRowHeight="15.75"/>
  <cols>
    <col min="1" max="1" width="5.625" style="55" customWidth="1"/>
    <col min="2" max="2" width="16" style="55" customWidth="1"/>
    <col min="3" max="3" width="5.5" style="55" customWidth="1"/>
    <col min="4" max="4" width="8.875" style="55" customWidth="1"/>
    <col min="5" max="5" width="3.125" style="55" customWidth="1"/>
    <col min="6" max="6" width="15.875" style="55" customWidth="1"/>
    <col min="7" max="7" width="3" style="55" customWidth="1"/>
    <col min="8" max="8" width="15.875" style="55" customWidth="1"/>
    <col min="9" max="9" width="3.375" style="55" customWidth="1"/>
    <col min="10" max="10" width="15.875" style="55" customWidth="1"/>
    <col min="11" max="11" width="3" style="55" customWidth="1"/>
    <col min="12" max="12" width="15.875" style="55" customWidth="1"/>
    <col min="13" max="13" width="2.125" style="55" customWidth="1"/>
    <col min="14" max="14" width="6.375" style="55" customWidth="1"/>
    <col min="15" max="15" width="7.125" style="55" customWidth="1"/>
    <col min="16" max="16" width="8.5" style="55" customWidth="1"/>
    <col min="17" max="17" width="8.875" style="55" customWidth="1"/>
    <col min="18" max="18" width="5.5" style="55" customWidth="1"/>
    <col min="19" max="19" width="3.625" style="55" customWidth="1"/>
    <col min="20" max="20" width="6.875" style="55" customWidth="1"/>
    <col min="21" max="28" width="9.125" style="55"/>
    <col min="29" max="29" width="10.875" style="421" bestFit="1" customWidth="1"/>
    <col min="30" max="30" width="9.875" style="421" customWidth="1"/>
    <col min="31" max="31" width="10" style="421" customWidth="1"/>
    <col min="32" max="16384" width="9.125" style="55"/>
  </cols>
  <sheetData>
    <row r="1" spans="1:31" s="11" customFormat="1" ht="21" customHeight="1">
      <c r="A1" s="7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9"/>
      <c r="T1" s="10"/>
      <c r="AC1" s="419"/>
      <c r="AD1" s="419"/>
      <c r="AE1" s="419"/>
    </row>
    <row r="2" spans="1:31" s="11" customFormat="1" ht="15" customHeight="1">
      <c r="A2" s="8"/>
      <c r="B2" s="473" t="s">
        <v>97</v>
      </c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8"/>
      <c r="N2" s="8"/>
      <c r="O2" s="8"/>
      <c r="P2" s="8"/>
      <c r="Q2" s="8"/>
      <c r="R2" s="8"/>
      <c r="S2" s="9"/>
      <c r="T2" s="10"/>
      <c r="AC2" s="419"/>
      <c r="AD2" s="419"/>
      <c r="AE2" s="419"/>
    </row>
    <row r="3" spans="1:31" s="11" customFormat="1" ht="15" customHeight="1">
      <c r="A3" s="8"/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8"/>
      <c r="N3" s="8"/>
      <c r="O3" s="8"/>
      <c r="P3" s="8"/>
      <c r="Q3" s="8"/>
      <c r="R3" s="8"/>
      <c r="S3" s="9"/>
      <c r="T3" s="10"/>
      <c r="AC3" s="419"/>
      <c r="AD3" s="419"/>
      <c r="AE3" s="419"/>
    </row>
    <row r="4" spans="1:31" s="11" customFormat="1" ht="15" customHeight="1">
      <c r="A4" s="8"/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  <c r="M4" s="8"/>
      <c r="N4" s="8"/>
      <c r="O4" s="8"/>
      <c r="P4" s="8"/>
      <c r="Q4" s="8"/>
      <c r="R4" s="8"/>
      <c r="S4" s="9"/>
      <c r="T4" s="10"/>
      <c r="AC4" s="419"/>
      <c r="AD4" s="419"/>
      <c r="AE4" s="419"/>
    </row>
    <row r="5" spans="1:31" s="11" customFormat="1" ht="15" customHeight="1">
      <c r="A5" s="8"/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8"/>
      <c r="N5" s="8"/>
      <c r="O5" s="8"/>
      <c r="P5" s="8"/>
      <c r="Q5" s="8"/>
      <c r="R5" s="8"/>
      <c r="S5" s="9"/>
      <c r="T5" s="10"/>
      <c r="AC5" s="422">
        <v>43466</v>
      </c>
      <c r="AD5" s="422" t="s">
        <v>106</v>
      </c>
      <c r="AE5" s="419">
        <v>2019</v>
      </c>
    </row>
    <row r="6" spans="1:31" s="11" customFormat="1" ht="17.25">
      <c r="A6" s="7"/>
      <c r="B6" s="474" t="s">
        <v>132</v>
      </c>
      <c r="C6" s="474"/>
      <c r="D6" s="474"/>
      <c r="E6" s="474"/>
      <c r="F6" s="474"/>
      <c r="G6" s="474"/>
      <c r="H6" s="474"/>
      <c r="I6" s="474"/>
      <c r="J6" s="474"/>
      <c r="K6" s="12"/>
      <c r="L6" s="12"/>
      <c r="M6" s="7"/>
      <c r="N6" s="7"/>
      <c r="O6" s="7"/>
      <c r="P6" s="7"/>
      <c r="Q6" s="7"/>
      <c r="R6" s="7"/>
      <c r="S6" s="13"/>
      <c r="T6" s="10"/>
      <c r="AC6" s="422">
        <v>43528</v>
      </c>
      <c r="AD6" s="419" t="s">
        <v>107</v>
      </c>
      <c r="AE6" s="419">
        <v>2019</v>
      </c>
    </row>
    <row r="7" spans="1:31" s="11" customFormat="1" ht="15">
      <c r="A7" s="7"/>
      <c r="B7" s="7"/>
      <c r="C7" s="7"/>
      <c r="D7" s="7"/>
      <c r="E7" s="7"/>
      <c r="F7" s="7"/>
      <c r="G7" s="7"/>
      <c r="H7" s="7"/>
      <c r="I7" s="7"/>
      <c r="J7" s="14"/>
      <c r="K7" s="14"/>
      <c r="L7" s="14"/>
      <c r="M7" s="7"/>
      <c r="N7" s="7"/>
      <c r="O7" s="7"/>
      <c r="P7" s="7"/>
      <c r="Q7" s="7"/>
      <c r="R7" s="7"/>
      <c r="S7" s="13"/>
      <c r="T7" s="10"/>
      <c r="AC7" s="422">
        <v>43529</v>
      </c>
      <c r="AD7" s="419" t="s">
        <v>107</v>
      </c>
      <c r="AE7" s="419">
        <v>2019</v>
      </c>
    </row>
    <row r="8" spans="1:31" s="11" customFormat="1" ht="1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13"/>
      <c r="T8" s="10"/>
      <c r="AC8" s="422">
        <v>43574</v>
      </c>
      <c r="AD8" s="419" t="s">
        <v>108</v>
      </c>
      <c r="AE8" s="419">
        <v>2019</v>
      </c>
    </row>
    <row r="9" spans="1:31" s="21" customFormat="1" ht="27.95" customHeight="1" thickBot="1">
      <c r="A9" s="15"/>
      <c r="B9" s="16"/>
      <c r="C9" s="16"/>
      <c r="D9" s="262"/>
      <c r="E9" s="16"/>
      <c r="F9" s="16" t="s">
        <v>61</v>
      </c>
      <c r="G9" s="16"/>
      <c r="H9" s="16" t="s">
        <v>60</v>
      </c>
      <c r="I9" s="16"/>
      <c r="J9" s="17" t="s">
        <v>0</v>
      </c>
      <c r="K9" s="17"/>
      <c r="L9" s="17" t="s">
        <v>3</v>
      </c>
      <c r="M9" s="18"/>
      <c r="N9" s="15"/>
      <c r="O9" s="19"/>
      <c r="P9" s="19"/>
      <c r="Q9" s="19"/>
      <c r="R9" s="19"/>
      <c r="S9" s="20"/>
      <c r="AC9" s="420">
        <v>43576</v>
      </c>
      <c r="AD9" s="420" t="s">
        <v>109</v>
      </c>
      <c r="AE9" s="421">
        <v>2019</v>
      </c>
    </row>
    <row r="10" spans="1:31" s="21" customFormat="1" ht="18.95" customHeight="1">
      <c r="A10" s="15"/>
      <c r="B10" s="22"/>
      <c r="C10" s="22"/>
      <c r="D10" s="261" t="s">
        <v>1</v>
      </c>
      <c r="E10" s="257"/>
      <c r="F10" s="24">
        <f>IF('MÊS TESTE'!L33&lt;&gt;0,'MÊS TESTE'!L33,0)</f>
        <v>0</v>
      </c>
      <c r="G10" s="25"/>
      <c r="H10" s="24">
        <f>SUM('MÊS TESTE'!K8:K30)</f>
        <v>0</v>
      </c>
      <c r="I10" s="26"/>
      <c r="J10" s="2">
        <v>200</v>
      </c>
      <c r="K10" s="27"/>
      <c r="L10" s="5">
        <v>100</v>
      </c>
      <c r="M10" s="15"/>
      <c r="N10" s="28" t="s">
        <v>51</v>
      </c>
      <c r="O10" s="29"/>
      <c r="P10" s="482" t="s">
        <v>56</v>
      </c>
      <c r="Q10" s="482"/>
      <c r="R10" s="29"/>
      <c r="S10" s="30"/>
      <c r="T10" s="31"/>
      <c r="AC10" s="420">
        <v>43576</v>
      </c>
      <c r="AD10" s="421" t="s">
        <v>110</v>
      </c>
      <c r="AE10" s="421">
        <v>2019</v>
      </c>
    </row>
    <row r="11" spans="1:31" s="21" customFormat="1" ht="18" customHeight="1">
      <c r="A11" s="15"/>
      <c r="B11" s="22"/>
      <c r="C11" s="22"/>
      <c r="D11" s="261" t="s">
        <v>2</v>
      </c>
      <c r="E11" s="257"/>
      <c r="F11" s="24">
        <f>IF(FEV!L33&lt;&gt;0,FEV!L33,0)</f>
        <v>0</v>
      </c>
      <c r="G11" s="32"/>
      <c r="H11" s="24">
        <f>SUM(FEV!K8:K30)</f>
        <v>0</v>
      </c>
      <c r="I11" s="26"/>
      <c r="J11" s="3">
        <v>0</v>
      </c>
      <c r="K11" s="27"/>
      <c r="L11" s="6">
        <v>0</v>
      </c>
      <c r="M11" s="15"/>
      <c r="N11" s="28" t="s">
        <v>52</v>
      </c>
      <c r="O11" s="29"/>
      <c r="P11" s="483">
        <f ca="1">TODAY()</f>
        <v>44311</v>
      </c>
      <c r="Q11" s="483"/>
      <c r="R11" s="29"/>
      <c r="S11" s="30"/>
      <c r="T11" s="31"/>
      <c r="AC11" s="420">
        <v>43586</v>
      </c>
      <c r="AD11" s="421" t="s">
        <v>111</v>
      </c>
      <c r="AE11" s="421">
        <v>2019</v>
      </c>
    </row>
    <row r="12" spans="1:31" s="21" customFormat="1" ht="18" customHeight="1">
      <c r="A12" s="15"/>
      <c r="B12" s="475" t="s">
        <v>47</v>
      </c>
      <c r="C12" s="252"/>
      <c r="D12" s="261" t="s">
        <v>4</v>
      </c>
      <c r="E12" s="257"/>
      <c r="F12" s="24">
        <f>IF(MAR!L33&lt;&gt;0,MAR!L33,0)</f>
        <v>0</v>
      </c>
      <c r="G12" s="32"/>
      <c r="H12" s="24">
        <f>SUM(MAR!K8:K30)</f>
        <v>0</v>
      </c>
      <c r="I12" s="26"/>
      <c r="J12" s="3">
        <v>0</v>
      </c>
      <c r="K12" s="27"/>
      <c r="L12" s="6">
        <v>0</v>
      </c>
      <c r="M12" s="15"/>
      <c r="N12" s="28" t="s">
        <v>53</v>
      </c>
      <c r="O12" s="29"/>
      <c r="P12" s="483"/>
      <c r="Q12" s="483"/>
      <c r="R12" s="29"/>
      <c r="S12" s="30"/>
      <c r="T12" s="31"/>
      <c r="AC12" s="420">
        <v>43636</v>
      </c>
      <c r="AD12" s="421" t="s">
        <v>112</v>
      </c>
      <c r="AE12" s="421">
        <v>2019</v>
      </c>
    </row>
    <row r="13" spans="1:31" s="21" customFormat="1" ht="18" customHeight="1" thickBot="1">
      <c r="A13" s="15"/>
      <c r="B13" s="476"/>
      <c r="C13" s="252"/>
      <c r="D13" s="261" t="s">
        <v>5</v>
      </c>
      <c r="E13" s="257"/>
      <c r="F13" s="24">
        <f>IF(ABR!L33&lt;&gt;0,ABR!L33,0)</f>
        <v>0</v>
      </c>
      <c r="G13" s="32"/>
      <c r="H13" s="24">
        <f>SUM(ABR!K8:K30)</f>
        <v>0</v>
      </c>
      <c r="I13" s="26"/>
      <c r="J13" s="4">
        <v>0</v>
      </c>
      <c r="K13" s="27"/>
      <c r="L13" s="4">
        <v>0</v>
      </c>
      <c r="M13" s="33"/>
      <c r="N13" s="28" t="s">
        <v>54</v>
      </c>
      <c r="O13" s="34"/>
      <c r="P13" s="34"/>
      <c r="Q13" s="34"/>
      <c r="R13" s="34"/>
      <c r="S13" s="35"/>
      <c r="AC13" s="420">
        <v>43715</v>
      </c>
      <c r="AD13" s="421" t="s">
        <v>113</v>
      </c>
      <c r="AE13" s="421">
        <v>2019</v>
      </c>
    </row>
    <row r="14" spans="1:31" s="21" customFormat="1" ht="15.95" customHeight="1">
      <c r="A14" s="15"/>
      <c r="B14" s="477">
        <v>1000</v>
      </c>
      <c r="C14" s="259"/>
      <c r="D14" s="261" t="s">
        <v>7</v>
      </c>
      <c r="E14" s="257"/>
      <c r="F14" s="24">
        <f>IF(MAI!L33&lt;&gt;0,MAI!L33,0)</f>
        <v>0</v>
      </c>
      <c r="G14" s="32"/>
      <c r="H14" s="24">
        <f>SUM(MAI!K8:K30)</f>
        <v>0</v>
      </c>
      <c r="I14" s="26"/>
      <c r="J14" s="36"/>
      <c r="K14" s="37"/>
      <c r="L14" s="38"/>
      <c r="M14" s="39"/>
      <c r="N14" s="40"/>
      <c r="O14" s="34"/>
      <c r="P14" s="34"/>
      <c r="Q14" s="34"/>
      <c r="R14" s="34"/>
      <c r="S14" s="35"/>
      <c r="AC14" s="420">
        <v>43750</v>
      </c>
      <c r="AD14" s="421" t="s">
        <v>114</v>
      </c>
      <c r="AE14" s="421">
        <v>2019</v>
      </c>
    </row>
    <row r="15" spans="1:31" s="21" customFormat="1" ht="18" thickBot="1">
      <c r="A15" s="15"/>
      <c r="B15" s="478"/>
      <c r="C15" s="259"/>
      <c r="D15" s="261" t="s">
        <v>8</v>
      </c>
      <c r="E15" s="257"/>
      <c r="F15" s="24">
        <f>IF(JUN!L33&lt;&gt;0,JUN!L33,0)</f>
        <v>0</v>
      </c>
      <c r="G15" s="32"/>
      <c r="H15" s="24">
        <f>SUM(JUN!K8:K30)</f>
        <v>0</v>
      </c>
      <c r="I15" s="26"/>
      <c r="J15" s="485" t="s">
        <v>49</v>
      </c>
      <c r="K15" s="485"/>
      <c r="L15" s="485"/>
      <c r="M15" s="485"/>
      <c r="N15" s="485"/>
      <c r="O15" s="485"/>
      <c r="P15" s="485"/>
      <c r="Q15" s="485"/>
      <c r="R15" s="485"/>
      <c r="S15" s="486"/>
      <c r="AC15" s="420">
        <v>43771</v>
      </c>
      <c r="AD15" s="421" t="s">
        <v>115</v>
      </c>
      <c r="AE15" s="421">
        <v>2019</v>
      </c>
    </row>
    <row r="16" spans="1:31" s="21" customFormat="1" ht="15.95" customHeight="1" thickBot="1">
      <c r="A16" s="15"/>
      <c r="B16" s="479" t="s">
        <v>48</v>
      </c>
      <c r="C16" s="258"/>
      <c r="D16" s="261" t="s">
        <v>9</v>
      </c>
      <c r="E16" s="257"/>
      <c r="F16" s="24">
        <f>IF(JUL!L33&lt;&gt;0,JUL!L33,0)</f>
        <v>0</v>
      </c>
      <c r="G16" s="32"/>
      <c r="H16" s="24">
        <f>SUM(JUL!K8:K30)</f>
        <v>0</v>
      </c>
      <c r="I16" s="26"/>
      <c r="J16" s="41"/>
      <c r="K16" s="42"/>
      <c r="L16" s="42"/>
      <c r="M16" s="42"/>
      <c r="N16" s="42"/>
      <c r="O16" s="42"/>
      <c r="P16" s="43"/>
      <c r="Q16" s="43"/>
      <c r="R16" s="43"/>
      <c r="S16" s="44"/>
      <c r="AC16" s="420">
        <v>43784</v>
      </c>
      <c r="AD16" s="421" t="s">
        <v>116</v>
      </c>
      <c r="AE16" s="421">
        <v>2019</v>
      </c>
    </row>
    <row r="17" spans="1:31" s="21" customFormat="1" ht="15.95" customHeight="1" thickBot="1">
      <c r="A17" s="15"/>
      <c r="B17" s="480"/>
      <c r="C17" s="258"/>
      <c r="D17" s="261" t="s">
        <v>10</v>
      </c>
      <c r="E17" s="257"/>
      <c r="F17" s="24">
        <f>IF(AGO!L33&lt;&gt;0,AGO!L33,0)</f>
        <v>0</v>
      </c>
      <c r="G17" s="32"/>
      <c r="H17" s="24">
        <f>SUM(AGO!K8:K30)</f>
        <v>0</v>
      </c>
      <c r="I17" s="26"/>
      <c r="J17" s="484" t="s">
        <v>58</v>
      </c>
      <c r="K17" s="42"/>
      <c r="L17" s="45"/>
      <c r="M17" s="46"/>
      <c r="N17" s="487" t="s">
        <v>45</v>
      </c>
      <c r="O17" s="487"/>
      <c r="P17" s="487"/>
      <c r="Q17" s="487"/>
      <c r="R17" s="487"/>
      <c r="S17" s="44"/>
      <c r="AC17" s="420">
        <v>43824</v>
      </c>
      <c r="AD17" s="421" t="s">
        <v>117</v>
      </c>
      <c r="AE17" s="421">
        <v>2019</v>
      </c>
    </row>
    <row r="18" spans="1:31" s="21" customFormat="1" ht="17.100000000000001" customHeight="1" thickBot="1">
      <c r="A18" s="15"/>
      <c r="B18" s="1">
        <v>0.05</v>
      </c>
      <c r="C18" s="260"/>
      <c r="D18" s="261" t="s">
        <v>11</v>
      </c>
      <c r="E18" s="257"/>
      <c r="F18" s="24">
        <f>IF(SET!L33&lt;&gt;0,SET!L33,0)</f>
        <v>0</v>
      </c>
      <c r="G18" s="32"/>
      <c r="H18" s="24">
        <f>SUM(SET!K8:K30)</f>
        <v>0</v>
      </c>
      <c r="I18" s="26"/>
      <c r="J18" s="484"/>
      <c r="K18" s="42"/>
      <c r="L18" s="47"/>
      <c r="M18" s="46"/>
      <c r="N18" s="487"/>
      <c r="O18" s="487"/>
      <c r="P18" s="487"/>
      <c r="Q18" s="487"/>
      <c r="R18" s="487"/>
      <c r="S18" s="44"/>
      <c r="AC18" s="420">
        <v>43831</v>
      </c>
      <c r="AD18" s="420" t="s">
        <v>106</v>
      </c>
      <c r="AE18" s="421">
        <v>2020</v>
      </c>
    </row>
    <row r="19" spans="1:31" s="21" customFormat="1" ht="16.5" thickBot="1">
      <c r="A19" s="15"/>
      <c r="B19" s="48" t="s">
        <v>67</v>
      </c>
      <c r="C19" s="48"/>
      <c r="D19" s="261" t="s">
        <v>12</v>
      </c>
      <c r="E19" s="257"/>
      <c r="F19" s="24">
        <f>IF(OUT!L33&lt;&gt;0,OUT!L33,0)</f>
        <v>0</v>
      </c>
      <c r="G19" s="32"/>
      <c r="H19" s="24">
        <f>SUM(OUT!K8:K30)</f>
        <v>0</v>
      </c>
      <c r="I19" s="26"/>
      <c r="J19" s="484"/>
      <c r="K19" s="42"/>
      <c r="L19" s="42"/>
      <c r="M19" s="42"/>
      <c r="N19" s="43"/>
      <c r="O19" s="43"/>
      <c r="P19" s="49"/>
      <c r="Q19" s="49"/>
      <c r="R19" s="49"/>
      <c r="S19" s="44"/>
      <c r="AC19" s="420">
        <v>43885</v>
      </c>
      <c r="AD19" s="421" t="s">
        <v>107</v>
      </c>
      <c r="AE19" s="421">
        <v>2020</v>
      </c>
    </row>
    <row r="20" spans="1:31" s="21" customFormat="1" ht="16.5" thickBot="1">
      <c r="A20" s="15"/>
      <c r="B20" s="1">
        <v>0.02</v>
      </c>
      <c r="C20" s="260"/>
      <c r="D20" s="261" t="s">
        <v>13</v>
      </c>
      <c r="E20" s="257"/>
      <c r="F20" s="24">
        <f>IF(NOV!L33&lt;&gt;0,NOV!L33,0)</f>
        <v>0</v>
      </c>
      <c r="G20" s="32"/>
      <c r="H20" s="24">
        <f>SUM(NOV!K8:K30)</f>
        <v>0</v>
      </c>
      <c r="I20" s="26"/>
      <c r="J20" s="484"/>
      <c r="K20" s="42"/>
      <c r="L20" s="487" t="s">
        <v>50</v>
      </c>
      <c r="M20" s="487"/>
      <c r="N20" s="487"/>
      <c r="O20" s="487"/>
      <c r="P20" s="487"/>
      <c r="Q20" s="487"/>
      <c r="R20" s="487"/>
      <c r="S20" s="44"/>
      <c r="AC20" s="420">
        <v>43886</v>
      </c>
      <c r="AD20" s="421" t="s">
        <v>107</v>
      </c>
      <c r="AE20" s="421">
        <v>2020</v>
      </c>
    </row>
    <row r="21" spans="1:31" s="21" customFormat="1" ht="18" customHeight="1">
      <c r="A21" s="15"/>
      <c r="B21" s="22"/>
      <c r="C21" s="22"/>
      <c r="D21" s="261" t="s">
        <v>14</v>
      </c>
      <c r="E21" s="257"/>
      <c r="F21" s="24">
        <v>0</v>
      </c>
      <c r="G21" s="32"/>
      <c r="H21" s="24">
        <v>0</v>
      </c>
      <c r="I21" s="26"/>
      <c r="J21" s="484"/>
      <c r="K21" s="42"/>
      <c r="L21" s="50"/>
      <c r="M21" s="50"/>
      <c r="N21" s="50"/>
      <c r="O21" s="50"/>
      <c r="P21" s="50"/>
      <c r="Q21" s="50"/>
      <c r="R21" s="50"/>
      <c r="S21" s="44"/>
      <c r="AC21" s="420">
        <v>43931</v>
      </c>
      <c r="AD21" s="421" t="s">
        <v>108</v>
      </c>
      <c r="AE21" s="421">
        <v>2020</v>
      </c>
    </row>
    <row r="22" spans="1:31" s="21" customFormat="1" ht="21.95" customHeight="1">
      <c r="A22" s="15"/>
      <c r="B22" s="472" t="s">
        <v>59</v>
      </c>
      <c r="C22" s="472"/>
      <c r="D22" s="472"/>
      <c r="E22" s="472"/>
      <c r="F22" s="481">
        <f>SUM(B14,F10:F21,H10:H21)</f>
        <v>1000</v>
      </c>
      <c r="G22" s="481"/>
      <c r="H22" s="481"/>
      <c r="I22" s="26"/>
      <c r="J22" s="484"/>
      <c r="K22" s="42"/>
      <c r="L22" s="487" t="s">
        <v>55</v>
      </c>
      <c r="M22" s="487"/>
      <c r="N22" s="487"/>
      <c r="O22" s="487"/>
      <c r="P22" s="487"/>
      <c r="Q22" s="487"/>
      <c r="R22" s="487"/>
      <c r="S22" s="44"/>
      <c r="AC22" s="420">
        <v>43942</v>
      </c>
      <c r="AD22" s="420" t="s">
        <v>109</v>
      </c>
      <c r="AE22" s="421">
        <v>2020</v>
      </c>
    </row>
    <row r="23" spans="1:31" s="21" customFormat="1" ht="15.95" customHeight="1">
      <c r="A23" s="15"/>
      <c r="B23" s="472"/>
      <c r="C23" s="472"/>
      <c r="D23" s="472"/>
      <c r="E23" s="472"/>
      <c r="F23" s="481"/>
      <c r="G23" s="481"/>
      <c r="H23" s="481"/>
      <c r="I23" s="26"/>
      <c r="J23" s="484"/>
      <c r="K23" s="42"/>
      <c r="L23" s="487"/>
      <c r="M23" s="487"/>
      <c r="N23" s="487"/>
      <c r="O23" s="487"/>
      <c r="P23" s="487"/>
      <c r="Q23" s="487"/>
      <c r="R23" s="487"/>
      <c r="S23" s="44"/>
      <c r="AC23" s="420">
        <v>43933</v>
      </c>
      <c r="AD23" s="421" t="s">
        <v>110</v>
      </c>
      <c r="AE23" s="421">
        <v>2020</v>
      </c>
    </row>
    <row r="24" spans="1:31" s="21" customFormat="1">
      <c r="A24" s="15"/>
      <c r="B24" s="22"/>
      <c r="C24" s="22"/>
      <c r="D24" s="23"/>
      <c r="E24" s="23"/>
      <c r="F24" s="51"/>
      <c r="G24" s="51"/>
      <c r="H24" s="51"/>
      <c r="I24" s="26"/>
      <c r="J24" s="41"/>
      <c r="K24" s="42"/>
      <c r="L24" s="49"/>
      <c r="M24" s="49"/>
      <c r="N24" s="49"/>
      <c r="O24" s="49"/>
      <c r="P24" s="52"/>
      <c r="Q24" s="52"/>
      <c r="R24" s="52"/>
      <c r="S24" s="44"/>
      <c r="AC24" s="420">
        <v>43952</v>
      </c>
      <c r="AD24" s="421" t="s">
        <v>111</v>
      </c>
      <c r="AE24" s="421">
        <v>2020</v>
      </c>
    </row>
    <row r="25" spans="1:3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4"/>
      <c r="T25" s="21"/>
      <c r="AC25" s="420">
        <v>43993</v>
      </c>
      <c r="AD25" s="421" t="s">
        <v>112</v>
      </c>
      <c r="AE25" s="421">
        <v>2020</v>
      </c>
    </row>
    <row r="26" spans="1:31" ht="18.95" customHeight="1">
      <c r="A26" s="53"/>
      <c r="B26" s="53"/>
      <c r="C26" s="53"/>
      <c r="D26" s="470" t="s">
        <v>89</v>
      </c>
      <c r="E26" s="471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4"/>
      <c r="T26" s="21"/>
      <c r="AC26" s="420">
        <v>44081</v>
      </c>
      <c r="AD26" s="421" t="s">
        <v>113</v>
      </c>
      <c r="AE26" s="421">
        <v>2020</v>
      </c>
    </row>
    <row r="27" spans="1:31" ht="18.95" customHeight="1">
      <c r="A27" s="53"/>
      <c r="B27" s="56"/>
      <c r="C27" s="56"/>
      <c r="D27" s="470" t="s">
        <v>88</v>
      </c>
      <c r="E27" s="471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57"/>
      <c r="S27" s="54"/>
      <c r="T27" s="21"/>
      <c r="AC27" s="420">
        <v>44116</v>
      </c>
      <c r="AD27" s="421" t="s">
        <v>114</v>
      </c>
      <c r="AE27" s="421">
        <v>2020</v>
      </c>
    </row>
    <row r="28" spans="1:31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4"/>
      <c r="AC28" s="420">
        <v>44137</v>
      </c>
      <c r="AD28" s="421" t="s">
        <v>115</v>
      </c>
      <c r="AE28" s="421">
        <v>2020</v>
      </c>
    </row>
    <row r="29" spans="1:31" ht="16.5" thickBot="1">
      <c r="A29" s="59"/>
      <c r="B29" s="60"/>
      <c r="C29" s="60"/>
      <c r="D29" s="60"/>
      <c r="E29" s="60"/>
      <c r="F29" s="60"/>
      <c r="G29" s="60"/>
      <c r="H29" s="60"/>
      <c r="I29" s="60"/>
      <c r="J29" s="61"/>
      <c r="K29" s="61"/>
      <c r="L29" s="61"/>
      <c r="M29" s="61"/>
      <c r="N29" s="61"/>
      <c r="O29" s="61"/>
      <c r="P29" s="59"/>
      <c r="Q29" s="59"/>
      <c r="R29" s="59"/>
      <c r="S29" s="62"/>
      <c r="AC29" s="420">
        <v>44150</v>
      </c>
      <c r="AD29" s="421" t="s">
        <v>116</v>
      </c>
      <c r="AE29" s="421">
        <v>2020</v>
      </c>
    </row>
    <row r="30" spans="1:31" ht="16.5" thickTop="1">
      <c r="B30" s="63"/>
      <c r="C30" s="63"/>
      <c r="D30" s="63"/>
      <c r="E30" s="63"/>
      <c r="F30" s="63"/>
      <c r="G30" s="63"/>
      <c r="H30" s="63"/>
      <c r="I30" s="63"/>
      <c r="J30" s="64"/>
      <c r="K30" s="64"/>
      <c r="L30" s="64"/>
      <c r="M30" s="64"/>
      <c r="N30" s="64"/>
      <c r="O30" s="64"/>
      <c r="AC30" s="420">
        <v>44190</v>
      </c>
      <c r="AD30" s="421" t="s">
        <v>117</v>
      </c>
      <c r="AE30" s="421">
        <v>2020</v>
      </c>
    </row>
    <row r="31" spans="1:31" ht="16.5" thickBot="1">
      <c r="A31" s="2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6"/>
      <c r="Q31" s="66"/>
      <c r="R31" s="66"/>
      <c r="S31" s="66"/>
      <c r="AC31" s="420">
        <v>44197</v>
      </c>
      <c r="AD31" s="420" t="s">
        <v>106</v>
      </c>
      <c r="AE31" s="421">
        <v>2021</v>
      </c>
    </row>
    <row r="32" spans="1:31">
      <c r="B32" s="67" t="s">
        <v>131</v>
      </c>
      <c r="C32" s="67"/>
      <c r="D32" s="67"/>
      <c r="E32" s="67"/>
      <c r="F32" s="68"/>
      <c r="G32" s="68"/>
      <c r="H32" s="68"/>
      <c r="I32" s="68"/>
      <c r="J32" s="68"/>
      <c r="K32" s="68"/>
      <c r="L32" s="68"/>
      <c r="M32" s="64"/>
      <c r="N32" s="64"/>
      <c r="O32" s="64"/>
      <c r="AC32" s="420">
        <v>44242</v>
      </c>
      <c r="AD32" s="421" t="s">
        <v>107</v>
      </c>
      <c r="AE32" s="421">
        <v>2021</v>
      </c>
    </row>
    <row r="33" spans="2:31">
      <c r="B33" s="69"/>
      <c r="C33" s="69"/>
      <c r="D33" s="69"/>
      <c r="E33" s="69"/>
      <c r="F33" s="69"/>
      <c r="G33" s="69"/>
      <c r="H33" s="69"/>
      <c r="I33" s="69"/>
      <c r="J33" s="64"/>
      <c r="K33" s="64"/>
      <c r="L33" s="64"/>
      <c r="M33" s="64"/>
      <c r="N33" s="64"/>
      <c r="O33" s="64"/>
      <c r="AC33" s="420">
        <v>44243</v>
      </c>
      <c r="AD33" s="421" t="s">
        <v>107</v>
      </c>
      <c r="AE33" s="421">
        <v>2021</v>
      </c>
    </row>
    <row r="34" spans="2:31">
      <c r="P34" s="64"/>
      <c r="Q34" s="64"/>
      <c r="R34" s="64"/>
      <c r="AC34" s="420">
        <v>44288</v>
      </c>
      <c r="AD34" s="421" t="s">
        <v>108</v>
      </c>
      <c r="AE34" s="421">
        <v>2021</v>
      </c>
    </row>
    <row r="35" spans="2:31">
      <c r="P35" s="64"/>
      <c r="Q35" s="64"/>
      <c r="R35" s="64"/>
      <c r="AC35" s="420">
        <v>44307</v>
      </c>
      <c r="AD35" s="420" t="s">
        <v>109</v>
      </c>
      <c r="AE35" s="421">
        <v>2021</v>
      </c>
    </row>
    <row r="36" spans="2:31">
      <c r="P36" s="64"/>
      <c r="Q36" s="64"/>
      <c r="R36" s="64"/>
      <c r="AC36" s="420">
        <v>44290</v>
      </c>
      <c r="AD36" s="421" t="s">
        <v>110</v>
      </c>
      <c r="AE36" s="421">
        <v>2021</v>
      </c>
    </row>
    <row r="37" spans="2:31">
      <c r="P37" s="64"/>
      <c r="Q37" s="64"/>
      <c r="R37" s="64"/>
      <c r="AC37" s="420">
        <v>44317</v>
      </c>
      <c r="AD37" s="421" t="s">
        <v>111</v>
      </c>
      <c r="AE37" s="421">
        <v>2021</v>
      </c>
    </row>
    <row r="38" spans="2:31">
      <c r="P38" s="64"/>
      <c r="Q38" s="64"/>
      <c r="R38" s="64"/>
      <c r="AC38" s="420">
        <v>44350</v>
      </c>
      <c r="AD38" s="421" t="s">
        <v>112</v>
      </c>
      <c r="AE38" s="421">
        <v>2021</v>
      </c>
    </row>
    <row r="39" spans="2:31">
      <c r="P39" s="64"/>
      <c r="Q39" s="64"/>
      <c r="R39" s="64"/>
      <c r="AC39" s="420">
        <v>44446</v>
      </c>
      <c r="AD39" s="421" t="s">
        <v>113</v>
      </c>
      <c r="AE39" s="421">
        <v>2021</v>
      </c>
    </row>
    <row r="40" spans="2:31">
      <c r="AC40" s="420">
        <v>44481</v>
      </c>
      <c r="AD40" s="421" t="s">
        <v>114</v>
      </c>
      <c r="AE40" s="421">
        <v>2021</v>
      </c>
    </row>
    <row r="41" spans="2:31">
      <c r="AC41" s="420">
        <v>44502</v>
      </c>
      <c r="AD41" s="421" t="s">
        <v>115</v>
      </c>
      <c r="AE41" s="421">
        <v>2021</v>
      </c>
    </row>
    <row r="42" spans="2:31">
      <c r="AC42" s="420">
        <v>44515</v>
      </c>
      <c r="AD42" s="421" t="s">
        <v>116</v>
      </c>
      <c r="AE42" s="421">
        <v>2021</v>
      </c>
    </row>
    <row r="43" spans="2:31">
      <c r="AC43" s="420">
        <v>44555</v>
      </c>
      <c r="AD43" s="421" t="s">
        <v>117</v>
      </c>
      <c r="AE43" s="421">
        <v>2021</v>
      </c>
    </row>
    <row r="44" spans="2:31">
      <c r="AC44" s="420">
        <v>44562</v>
      </c>
      <c r="AD44" s="420" t="s">
        <v>106</v>
      </c>
      <c r="AE44" s="421">
        <v>2022</v>
      </c>
    </row>
    <row r="45" spans="2:31">
      <c r="AC45" s="420">
        <v>44620</v>
      </c>
      <c r="AD45" s="421" t="s">
        <v>107</v>
      </c>
      <c r="AE45" s="421">
        <v>2022</v>
      </c>
    </row>
    <row r="46" spans="2:31">
      <c r="AC46" s="420">
        <v>44621</v>
      </c>
      <c r="AD46" s="421" t="s">
        <v>107</v>
      </c>
      <c r="AE46" s="421">
        <v>2022</v>
      </c>
    </row>
    <row r="47" spans="2:31">
      <c r="AC47" s="420">
        <v>44666</v>
      </c>
      <c r="AD47" s="421" t="s">
        <v>108</v>
      </c>
      <c r="AE47" s="421">
        <v>2022</v>
      </c>
    </row>
    <row r="48" spans="2:31">
      <c r="AC48" s="420">
        <v>44672</v>
      </c>
      <c r="AD48" s="420" t="s">
        <v>109</v>
      </c>
      <c r="AE48" s="421">
        <v>2022</v>
      </c>
    </row>
    <row r="49" spans="29:31">
      <c r="AC49" s="420">
        <v>44668</v>
      </c>
      <c r="AD49" s="421" t="s">
        <v>110</v>
      </c>
      <c r="AE49" s="421">
        <v>2022</v>
      </c>
    </row>
    <row r="50" spans="29:31">
      <c r="AC50" s="420">
        <v>44682</v>
      </c>
      <c r="AD50" s="421" t="s">
        <v>111</v>
      </c>
      <c r="AE50" s="421">
        <v>2022</v>
      </c>
    </row>
    <row r="51" spans="29:31">
      <c r="AC51" s="420">
        <v>44728</v>
      </c>
      <c r="AD51" s="421" t="s">
        <v>112</v>
      </c>
      <c r="AE51" s="421">
        <v>2022</v>
      </c>
    </row>
    <row r="52" spans="29:31">
      <c r="AC52" s="420">
        <v>44811</v>
      </c>
      <c r="AD52" s="421" t="s">
        <v>113</v>
      </c>
      <c r="AE52" s="421">
        <v>2022</v>
      </c>
    </row>
    <row r="53" spans="29:31">
      <c r="AC53" s="420">
        <v>44846</v>
      </c>
      <c r="AD53" s="421" t="s">
        <v>114</v>
      </c>
      <c r="AE53" s="421">
        <v>2022</v>
      </c>
    </row>
    <row r="54" spans="29:31">
      <c r="AC54" s="420">
        <v>44867</v>
      </c>
      <c r="AD54" s="421" t="s">
        <v>115</v>
      </c>
      <c r="AE54" s="421">
        <v>2022</v>
      </c>
    </row>
    <row r="55" spans="29:31">
      <c r="AC55" s="420">
        <v>44880</v>
      </c>
      <c r="AD55" s="421" t="s">
        <v>116</v>
      </c>
      <c r="AE55" s="421">
        <v>2022</v>
      </c>
    </row>
    <row r="56" spans="29:31">
      <c r="AC56" s="420">
        <v>44920</v>
      </c>
      <c r="AD56" s="421" t="s">
        <v>117</v>
      </c>
      <c r="AE56" s="421">
        <v>2022</v>
      </c>
    </row>
    <row r="57" spans="29:31">
      <c r="AC57" s="420">
        <v>44927</v>
      </c>
      <c r="AD57" s="420" t="s">
        <v>106</v>
      </c>
      <c r="AE57" s="421">
        <v>2023</v>
      </c>
    </row>
    <row r="58" spans="29:31">
      <c r="AC58" s="420">
        <v>44977</v>
      </c>
      <c r="AD58" s="421" t="s">
        <v>107</v>
      </c>
      <c r="AE58" s="421">
        <v>2023</v>
      </c>
    </row>
    <row r="59" spans="29:31">
      <c r="AC59" s="420">
        <v>44978</v>
      </c>
      <c r="AD59" s="421" t="s">
        <v>107</v>
      </c>
      <c r="AE59" s="421">
        <v>2023</v>
      </c>
    </row>
    <row r="60" spans="29:31">
      <c r="AC60" s="420">
        <v>45023</v>
      </c>
      <c r="AD60" s="421" t="s">
        <v>108</v>
      </c>
      <c r="AE60" s="421">
        <v>2023</v>
      </c>
    </row>
    <row r="61" spans="29:31">
      <c r="AC61" s="420">
        <v>45037</v>
      </c>
      <c r="AD61" s="420" t="s">
        <v>109</v>
      </c>
      <c r="AE61" s="421">
        <v>2023</v>
      </c>
    </row>
    <row r="62" spans="29:31">
      <c r="AC62" s="420">
        <v>45025</v>
      </c>
      <c r="AD62" s="421" t="s">
        <v>110</v>
      </c>
      <c r="AE62" s="421">
        <v>2023</v>
      </c>
    </row>
    <row r="63" spans="29:31">
      <c r="AC63" s="420">
        <v>45047</v>
      </c>
      <c r="AD63" s="421" t="s">
        <v>111</v>
      </c>
      <c r="AE63" s="421">
        <v>2023</v>
      </c>
    </row>
    <row r="64" spans="29:31">
      <c r="AC64" s="420">
        <v>45085</v>
      </c>
      <c r="AD64" s="421" t="s">
        <v>112</v>
      </c>
      <c r="AE64" s="421">
        <v>2023</v>
      </c>
    </row>
    <row r="65" spans="29:31">
      <c r="AC65" s="420">
        <v>45176</v>
      </c>
      <c r="AD65" s="421" t="s">
        <v>113</v>
      </c>
      <c r="AE65" s="421">
        <v>2023</v>
      </c>
    </row>
    <row r="66" spans="29:31">
      <c r="AC66" s="420">
        <v>45211</v>
      </c>
      <c r="AD66" s="421" t="s">
        <v>114</v>
      </c>
      <c r="AE66" s="421">
        <v>2023</v>
      </c>
    </row>
    <row r="67" spans="29:31">
      <c r="AC67" s="420">
        <v>45232</v>
      </c>
      <c r="AD67" s="421" t="s">
        <v>115</v>
      </c>
      <c r="AE67" s="421">
        <v>2023</v>
      </c>
    </row>
    <row r="68" spans="29:31">
      <c r="AC68" s="420">
        <v>45245</v>
      </c>
      <c r="AD68" s="421" t="s">
        <v>116</v>
      </c>
      <c r="AE68" s="421">
        <v>2023</v>
      </c>
    </row>
    <row r="69" spans="29:31">
      <c r="AC69" s="420">
        <v>45285</v>
      </c>
      <c r="AD69" s="421" t="s">
        <v>117</v>
      </c>
      <c r="AE69" s="421">
        <v>2023</v>
      </c>
    </row>
    <row r="70" spans="29:31">
      <c r="AC70" s="420">
        <v>45292</v>
      </c>
      <c r="AD70" s="420" t="s">
        <v>106</v>
      </c>
      <c r="AE70" s="421">
        <v>2024</v>
      </c>
    </row>
    <row r="71" spans="29:31">
      <c r="AC71" s="420">
        <v>45334</v>
      </c>
      <c r="AD71" s="421" t="s">
        <v>107</v>
      </c>
      <c r="AE71" s="421">
        <v>2024</v>
      </c>
    </row>
    <row r="72" spans="29:31">
      <c r="AC72" s="420">
        <v>45335</v>
      </c>
      <c r="AD72" s="421" t="s">
        <v>107</v>
      </c>
      <c r="AE72" s="421">
        <v>2024</v>
      </c>
    </row>
    <row r="73" spans="29:31">
      <c r="AC73" s="420">
        <v>45380</v>
      </c>
      <c r="AD73" s="421" t="s">
        <v>108</v>
      </c>
      <c r="AE73" s="421">
        <v>2024</v>
      </c>
    </row>
    <row r="74" spans="29:31">
      <c r="AC74" s="420">
        <v>45403</v>
      </c>
      <c r="AD74" s="420" t="s">
        <v>109</v>
      </c>
      <c r="AE74" s="421">
        <v>2024</v>
      </c>
    </row>
    <row r="75" spans="29:31">
      <c r="AC75" s="420">
        <v>45382</v>
      </c>
      <c r="AD75" s="421" t="s">
        <v>110</v>
      </c>
      <c r="AE75" s="421">
        <v>2024</v>
      </c>
    </row>
    <row r="76" spans="29:31">
      <c r="AC76" s="420">
        <v>45413</v>
      </c>
      <c r="AD76" s="421" t="s">
        <v>111</v>
      </c>
      <c r="AE76" s="421">
        <v>2024</v>
      </c>
    </row>
    <row r="77" spans="29:31">
      <c r="AC77" s="420">
        <v>45442</v>
      </c>
      <c r="AD77" s="421" t="s">
        <v>112</v>
      </c>
      <c r="AE77" s="421">
        <v>2024</v>
      </c>
    </row>
    <row r="78" spans="29:31">
      <c r="AC78" s="420">
        <v>45542</v>
      </c>
      <c r="AD78" s="421" t="s">
        <v>113</v>
      </c>
      <c r="AE78" s="421">
        <v>2024</v>
      </c>
    </row>
    <row r="79" spans="29:31">
      <c r="AC79" s="420">
        <v>45577</v>
      </c>
      <c r="AD79" s="421" t="s">
        <v>114</v>
      </c>
      <c r="AE79" s="421">
        <v>2024</v>
      </c>
    </row>
    <row r="80" spans="29:31">
      <c r="AC80" s="420">
        <v>45598</v>
      </c>
      <c r="AD80" s="421" t="s">
        <v>115</v>
      </c>
      <c r="AE80" s="421">
        <v>2024</v>
      </c>
    </row>
    <row r="81" spans="29:31">
      <c r="AC81" s="420">
        <v>45611</v>
      </c>
      <c r="AD81" s="421" t="s">
        <v>116</v>
      </c>
      <c r="AE81" s="421">
        <v>2024</v>
      </c>
    </row>
    <row r="82" spans="29:31">
      <c r="AC82" s="420">
        <v>45651</v>
      </c>
      <c r="AD82" s="421" t="s">
        <v>117</v>
      </c>
      <c r="AE82" s="421">
        <v>2024</v>
      </c>
    </row>
    <row r="83" spans="29:31">
      <c r="AC83" s="420">
        <v>45658</v>
      </c>
      <c r="AD83" s="420" t="s">
        <v>106</v>
      </c>
      <c r="AE83" s="421">
        <v>2025</v>
      </c>
    </row>
    <row r="84" spans="29:31">
      <c r="AC84" s="420">
        <v>45719</v>
      </c>
      <c r="AD84" s="421" t="s">
        <v>107</v>
      </c>
      <c r="AE84" s="421">
        <v>2025</v>
      </c>
    </row>
    <row r="85" spans="29:31">
      <c r="AC85" s="420">
        <v>45720</v>
      </c>
      <c r="AD85" s="421" t="s">
        <v>107</v>
      </c>
      <c r="AE85" s="421">
        <v>2025</v>
      </c>
    </row>
    <row r="86" spans="29:31">
      <c r="AC86" s="420">
        <v>45765</v>
      </c>
      <c r="AD86" s="421" t="s">
        <v>108</v>
      </c>
      <c r="AE86" s="421">
        <v>2025</v>
      </c>
    </row>
    <row r="87" spans="29:31">
      <c r="AC87" s="420">
        <v>45768</v>
      </c>
      <c r="AD87" s="420" t="s">
        <v>109</v>
      </c>
      <c r="AE87" s="421">
        <v>2025</v>
      </c>
    </row>
    <row r="88" spans="29:31">
      <c r="AC88" s="420">
        <v>45767</v>
      </c>
      <c r="AD88" s="421" t="s">
        <v>110</v>
      </c>
      <c r="AE88" s="421">
        <v>2025</v>
      </c>
    </row>
    <row r="89" spans="29:31">
      <c r="AC89" s="420">
        <v>45778</v>
      </c>
      <c r="AD89" s="421" t="s">
        <v>111</v>
      </c>
      <c r="AE89" s="421">
        <v>2025</v>
      </c>
    </row>
    <row r="90" spans="29:31">
      <c r="AC90" s="420">
        <v>45827</v>
      </c>
      <c r="AD90" s="421" t="s">
        <v>112</v>
      </c>
      <c r="AE90" s="421">
        <v>2025</v>
      </c>
    </row>
    <row r="91" spans="29:31">
      <c r="AC91" s="420">
        <v>45907</v>
      </c>
      <c r="AD91" s="421" t="s">
        <v>113</v>
      </c>
      <c r="AE91" s="421">
        <v>2025</v>
      </c>
    </row>
    <row r="92" spans="29:31">
      <c r="AC92" s="420">
        <v>45942</v>
      </c>
      <c r="AD92" s="421" t="s">
        <v>114</v>
      </c>
      <c r="AE92" s="421">
        <v>2025</v>
      </c>
    </row>
    <row r="93" spans="29:31">
      <c r="AC93" s="420">
        <v>45963</v>
      </c>
      <c r="AD93" s="421" t="s">
        <v>115</v>
      </c>
      <c r="AE93" s="421">
        <v>2025</v>
      </c>
    </row>
    <row r="94" spans="29:31">
      <c r="AC94" s="420">
        <v>45976</v>
      </c>
      <c r="AD94" s="421" t="s">
        <v>116</v>
      </c>
      <c r="AE94" s="421">
        <v>2025</v>
      </c>
    </row>
    <row r="95" spans="29:31">
      <c r="AC95" s="420">
        <v>46016</v>
      </c>
      <c r="AD95" s="421" t="s">
        <v>117</v>
      </c>
      <c r="AE95" s="421">
        <v>2025</v>
      </c>
    </row>
    <row r="96" spans="29:31">
      <c r="AC96" s="420">
        <v>46023</v>
      </c>
      <c r="AD96" s="420" t="s">
        <v>106</v>
      </c>
      <c r="AE96" s="421">
        <v>2026</v>
      </c>
    </row>
    <row r="97" spans="29:31">
      <c r="AC97" s="420">
        <v>46069</v>
      </c>
      <c r="AD97" s="421" t="s">
        <v>107</v>
      </c>
      <c r="AE97" s="421">
        <v>2026</v>
      </c>
    </row>
    <row r="98" spans="29:31">
      <c r="AC98" s="420">
        <v>46070</v>
      </c>
      <c r="AD98" s="421" t="s">
        <v>107</v>
      </c>
      <c r="AE98" s="421">
        <v>2026</v>
      </c>
    </row>
    <row r="99" spans="29:31">
      <c r="AC99" s="420">
        <v>46115</v>
      </c>
      <c r="AD99" s="421" t="s">
        <v>108</v>
      </c>
      <c r="AE99" s="421">
        <v>2026</v>
      </c>
    </row>
    <row r="100" spans="29:31">
      <c r="AC100" s="420">
        <v>46133</v>
      </c>
      <c r="AD100" s="420" t="s">
        <v>109</v>
      </c>
      <c r="AE100" s="421">
        <v>2026</v>
      </c>
    </row>
    <row r="101" spans="29:31">
      <c r="AC101" s="420">
        <v>46117</v>
      </c>
      <c r="AD101" s="421" t="s">
        <v>110</v>
      </c>
      <c r="AE101" s="421">
        <v>2026</v>
      </c>
    </row>
    <row r="102" spans="29:31">
      <c r="AC102" s="420">
        <v>46143</v>
      </c>
      <c r="AD102" s="421" t="s">
        <v>111</v>
      </c>
      <c r="AE102" s="421">
        <v>2026</v>
      </c>
    </row>
    <row r="103" spans="29:31">
      <c r="AC103" s="420">
        <v>46177</v>
      </c>
      <c r="AD103" s="421" t="s">
        <v>112</v>
      </c>
      <c r="AE103" s="421">
        <v>2026</v>
      </c>
    </row>
    <row r="104" spans="29:31">
      <c r="AC104" s="420">
        <v>46272</v>
      </c>
      <c r="AD104" s="421" t="s">
        <v>113</v>
      </c>
      <c r="AE104" s="421">
        <v>2026</v>
      </c>
    </row>
    <row r="105" spans="29:31">
      <c r="AC105" s="420">
        <v>46307</v>
      </c>
      <c r="AD105" s="421" t="s">
        <v>114</v>
      </c>
      <c r="AE105" s="421">
        <v>2026</v>
      </c>
    </row>
    <row r="106" spans="29:31">
      <c r="AC106" s="420">
        <v>46328</v>
      </c>
      <c r="AD106" s="421" t="s">
        <v>115</v>
      </c>
      <c r="AE106" s="421">
        <v>2026</v>
      </c>
    </row>
    <row r="107" spans="29:31">
      <c r="AC107" s="420">
        <v>46341</v>
      </c>
      <c r="AD107" s="421" t="s">
        <v>116</v>
      </c>
      <c r="AE107" s="421">
        <v>2026</v>
      </c>
    </row>
    <row r="108" spans="29:31">
      <c r="AC108" s="420">
        <v>46381</v>
      </c>
      <c r="AD108" s="421" t="s">
        <v>117</v>
      </c>
      <c r="AE108" s="421">
        <v>2026</v>
      </c>
    </row>
    <row r="109" spans="29:31">
      <c r="AC109" s="420">
        <v>46388</v>
      </c>
      <c r="AD109" s="420" t="s">
        <v>106</v>
      </c>
      <c r="AE109" s="421">
        <v>2027</v>
      </c>
    </row>
    <row r="110" spans="29:31">
      <c r="AC110" s="420">
        <v>46426</v>
      </c>
      <c r="AD110" s="421" t="s">
        <v>107</v>
      </c>
      <c r="AE110" s="421">
        <v>2027</v>
      </c>
    </row>
    <row r="111" spans="29:31">
      <c r="AC111" s="420">
        <v>46427</v>
      </c>
      <c r="AD111" s="421" t="s">
        <v>107</v>
      </c>
      <c r="AE111" s="421">
        <v>2027</v>
      </c>
    </row>
    <row r="112" spans="29:31">
      <c r="AC112" s="420">
        <v>46472</v>
      </c>
      <c r="AD112" s="421" t="s">
        <v>108</v>
      </c>
      <c r="AE112" s="421">
        <v>2027</v>
      </c>
    </row>
    <row r="113" spans="29:31">
      <c r="AC113" s="420">
        <v>46498</v>
      </c>
      <c r="AD113" s="420" t="s">
        <v>109</v>
      </c>
      <c r="AE113" s="421">
        <v>2027</v>
      </c>
    </row>
    <row r="114" spans="29:31">
      <c r="AC114" s="420">
        <v>46474</v>
      </c>
      <c r="AD114" s="421" t="s">
        <v>110</v>
      </c>
      <c r="AE114" s="421">
        <v>2027</v>
      </c>
    </row>
    <row r="115" spans="29:31">
      <c r="AC115" s="420">
        <v>46508</v>
      </c>
      <c r="AD115" s="421" t="s">
        <v>111</v>
      </c>
      <c r="AE115" s="421">
        <v>2027</v>
      </c>
    </row>
    <row r="116" spans="29:31">
      <c r="AC116" s="420">
        <v>46534</v>
      </c>
      <c r="AD116" s="421" t="s">
        <v>112</v>
      </c>
      <c r="AE116" s="421">
        <v>2027</v>
      </c>
    </row>
    <row r="117" spans="29:31">
      <c r="AC117" s="420">
        <v>46637</v>
      </c>
      <c r="AD117" s="421" t="s">
        <v>113</v>
      </c>
      <c r="AE117" s="421">
        <v>2027</v>
      </c>
    </row>
    <row r="118" spans="29:31">
      <c r="AC118" s="420">
        <v>46672</v>
      </c>
      <c r="AD118" s="421" t="s">
        <v>114</v>
      </c>
      <c r="AE118" s="421">
        <v>2027</v>
      </c>
    </row>
    <row r="119" spans="29:31">
      <c r="AC119" s="420">
        <v>46693</v>
      </c>
      <c r="AD119" s="421" t="s">
        <v>115</v>
      </c>
      <c r="AE119" s="421">
        <v>2027</v>
      </c>
    </row>
    <row r="120" spans="29:31">
      <c r="AC120" s="420">
        <v>46706</v>
      </c>
      <c r="AD120" s="421" t="s">
        <v>116</v>
      </c>
      <c r="AE120" s="421">
        <v>2027</v>
      </c>
    </row>
    <row r="121" spans="29:31">
      <c r="AC121" s="420">
        <v>46746</v>
      </c>
      <c r="AD121" s="421" t="s">
        <v>117</v>
      </c>
      <c r="AE121" s="421">
        <v>2027</v>
      </c>
    </row>
    <row r="122" spans="29:31">
      <c r="AC122" s="420">
        <v>46753</v>
      </c>
      <c r="AD122" s="420" t="s">
        <v>106</v>
      </c>
      <c r="AE122" s="421">
        <v>2028</v>
      </c>
    </row>
    <row r="123" spans="29:31">
      <c r="AC123" s="420">
        <v>46811</v>
      </c>
      <c r="AD123" s="421" t="s">
        <v>107</v>
      </c>
      <c r="AE123" s="421">
        <v>2028</v>
      </c>
    </row>
    <row r="124" spans="29:31">
      <c r="AC124" s="420">
        <v>46812</v>
      </c>
      <c r="AD124" s="421" t="s">
        <v>107</v>
      </c>
      <c r="AE124" s="421">
        <v>2028</v>
      </c>
    </row>
    <row r="125" spans="29:31">
      <c r="AC125" s="420">
        <v>46857</v>
      </c>
      <c r="AD125" s="421" t="s">
        <v>108</v>
      </c>
      <c r="AE125" s="421">
        <v>2028</v>
      </c>
    </row>
    <row r="126" spans="29:31">
      <c r="AC126" s="420">
        <v>46864</v>
      </c>
      <c r="AD126" s="420" t="s">
        <v>109</v>
      </c>
      <c r="AE126" s="421">
        <v>2028</v>
      </c>
    </row>
    <row r="127" spans="29:31">
      <c r="AC127" s="420">
        <v>46859</v>
      </c>
      <c r="AD127" s="421" t="s">
        <v>110</v>
      </c>
      <c r="AE127" s="421">
        <v>2028</v>
      </c>
    </row>
    <row r="128" spans="29:31">
      <c r="AC128" s="420">
        <v>46874</v>
      </c>
      <c r="AD128" s="421" t="s">
        <v>111</v>
      </c>
      <c r="AE128" s="421">
        <v>2028</v>
      </c>
    </row>
    <row r="129" spans="29:31">
      <c r="AC129" s="420">
        <v>46919</v>
      </c>
      <c r="AD129" s="421" t="s">
        <v>112</v>
      </c>
      <c r="AE129" s="421">
        <v>2028</v>
      </c>
    </row>
    <row r="130" spans="29:31">
      <c r="AC130" s="420">
        <v>47003</v>
      </c>
      <c r="AD130" s="421" t="s">
        <v>113</v>
      </c>
      <c r="AE130" s="421">
        <v>2028</v>
      </c>
    </row>
    <row r="131" spans="29:31">
      <c r="AC131" s="420">
        <v>47038</v>
      </c>
      <c r="AD131" s="421" t="s">
        <v>114</v>
      </c>
      <c r="AE131" s="421">
        <v>2028</v>
      </c>
    </row>
    <row r="132" spans="29:31">
      <c r="AC132" s="420">
        <v>47059</v>
      </c>
      <c r="AD132" s="421" t="s">
        <v>115</v>
      </c>
      <c r="AE132" s="421">
        <v>2028</v>
      </c>
    </row>
    <row r="133" spans="29:31">
      <c r="AC133" s="420">
        <v>47072</v>
      </c>
      <c r="AD133" s="421" t="s">
        <v>116</v>
      </c>
      <c r="AE133" s="421">
        <v>2028</v>
      </c>
    </row>
    <row r="134" spans="29:31">
      <c r="AC134" s="420">
        <v>47112</v>
      </c>
      <c r="AD134" s="421" t="s">
        <v>117</v>
      </c>
      <c r="AE134" s="421">
        <v>2028</v>
      </c>
    </row>
    <row r="135" spans="29:31">
      <c r="AC135" s="420">
        <v>47119</v>
      </c>
      <c r="AD135" s="420" t="s">
        <v>106</v>
      </c>
      <c r="AE135" s="421">
        <v>2029</v>
      </c>
    </row>
    <row r="136" spans="29:31">
      <c r="AC136" s="420">
        <v>47161</v>
      </c>
      <c r="AD136" s="421" t="s">
        <v>107</v>
      </c>
      <c r="AE136" s="421">
        <v>2029</v>
      </c>
    </row>
    <row r="137" spans="29:31">
      <c r="AC137" s="420">
        <v>47162</v>
      </c>
      <c r="AD137" s="421" t="s">
        <v>107</v>
      </c>
      <c r="AE137" s="421">
        <v>2029</v>
      </c>
    </row>
    <row r="138" spans="29:31">
      <c r="AC138" s="420">
        <v>47207</v>
      </c>
      <c r="AD138" s="421" t="s">
        <v>108</v>
      </c>
      <c r="AE138" s="421">
        <v>2029</v>
      </c>
    </row>
    <row r="139" spans="29:31">
      <c r="AC139" s="420">
        <v>47229</v>
      </c>
      <c r="AD139" s="420" t="s">
        <v>109</v>
      </c>
      <c r="AE139" s="421">
        <v>2029</v>
      </c>
    </row>
    <row r="140" spans="29:31">
      <c r="AC140" s="420">
        <v>47209</v>
      </c>
      <c r="AD140" s="421" t="s">
        <v>110</v>
      </c>
      <c r="AE140" s="421">
        <v>2029</v>
      </c>
    </row>
    <row r="141" spans="29:31">
      <c r="AC141" s="420">
        <v>47239</v>
      </c>
      <c r="AD141" s="421" t="s">
        <v>111</v>
      </c>
      <c r="AE141" s="421">
        <v>2029</v>
      </c>
    </row>
    <row r="142" spans="29:31">
      <c r="AC142" s="420">
        <v>47269</v>
      </c>
      <c r="AD142" s="421" t="s">
        <v>112</v>
      </c>
      <c r="AE142" s="421">
        <v>2029</v>
      </c>
    </row>
    <row r="143" spans="29:31">
      <c r="AC143" s="420">
        <v>47368</v>
      </c>
      <c r="AD143" s="421" t="s">
        <v>113</v>
      </c>
      <c r="AE143" s="421">
        <v>2029</v>
      </c>
    </row>
    <row r="144" spans="29:31">
      <c r="AC144" s="420">
        <v>47403</v>
      </c>
      <c r="AD144" s="421" t="s">
        <v>114</v>
      </c>
      <c r="AE144" s="421">
        <v>2029</v>
      </c>
    </row>
    <row r="145" spans="29:31">
      <c r="AC145" s="420">
        <v>47424</v>
      </c>
      <c r="AD145" s="421" t="s">
        <v>115</v>
      </c>
      <c r="AE145" s="421">
        <v>2029</v>
      </c>
    </row>
    <row r="146" spans="29:31">
      <c r="AC146" s="420">
        <v>47437</v>
      </c>
      <c r="AD146" s="421" t="s">
        <v>116</v>
      </c>
      <c r="AE146" s="421">
        <v>2029</v>
      </c>
    </row>
    <row r="147" spans="29:31">
      <c r="AC147" s="420">
        <v>47477</v>
      </c>
      <c r="AD147" s="421" t="s">
        <v>117</v>
      </c>
      <c r="AE147" s="421">
        <v>2029</v>
      </c>
    </row>
    <row r="148" spans="29:31">
      <c r="AC148" s="420">
        <v>47484</v>
      </c>
      <c r="AD148" s="420" t="s">
        <v>106</v>
      </c>
      <c r="AE148" s="421">
        <v>2030</v>
      </c>
    </row>
    <row r="149" spans="29:31">
      <c r="AC149" s="420">
        <v>47546</v>
      </c>
      <c r="AD149" s="421" t="s">
        <v>107</v>
      </c>
      <c r="AE149" s="421">
        <v>2030</v>
      </c>
    </row>
    <row r="150" spans="29:31">
      <c r="AC150" s="420">
        <v>47547</v>
      </c>
      <c r="AD150" s="421" t="s">
        <v>107</v>
      </c>
      <c r="AE150" s="421">
        <v>2030</v>
      </c>
    </row>
    <row r="151" spans="29:31">
      <c r="AC151" s="420">
        <v>47592</v>
      </c>
      <c r="AD151" s="421" t="s">
        <v>108</v>
      </c>
      <c r="AE151" s="421">
        <v>2030</v>
      </c>
    </row>
    <row r="152" spans="29:31">
      <c r="AC152" s="420">
        <v>47594</v>
      </c>
      <c r="AD152" s="420" t="s">
        <v>109</v>
      </c>
      <c r="AE152" s="421">
        <v>2030</v>
      </c>
    </row>
    <row r="153" spans="29:31">
      <c r="AC153" s="420">
        <v>47594</v>
      </c>
      <c r="AD153" s="421" t="s">
        <v>110</v>
      </c>
      <c r="AE153" s="421">
        <v>2030</v>
      </c>
    </row>
    <row r="154" spans="29:31">
      <c r="AC154" s="420">
        <v>47604</v>
      </c>
      <c r="AD154" s="421" t="s">
        <v>111</v>
      </c>
      <c r="AE154" s="421">
        <v>2030</v>
      </c>
    </row>
    <row r="155" spans="29:31">
      <c r="AC155" s="420">
        <v>47654</v>
      </c>
      <c r="AD155" s="421" t="s">
        <v>112</v>
      </c>
      <c r="AE155" s="421">
        <v>2030</v>
      </c>
    </row>
    <row r="156" spans="29:31">
      <c r="AC156" s="420">
        <v>47733</v>
      </c>
      <c r="AD156" s="421" t="s">
        <v>113</v>
      </c>
      <c r="AE156" s="421">
        <v>2030</v>
      </c>
    </row>
    <row r="157" spans="29:31">
      <c r="AC157" s="420">
        <v>47768</v>
      </c>
      <c r="AD157" s="421" t="s">
        <v>114</v>
      </c>
      <c r="AE157" s="421">
        <v>2030</v>
      </c>
    </row>
    <row r="158" spans="29:31">
      <c r="AC158" s="420">
        <v>47789</v>
      </c>
      <c r="AD158" s="421" t="s">
        <v>115</v>
      </c>
      <c r="AE158" s="421">
        <v>2030</v>
      </c>
    </row>
    <row r="159" spans="29:31">
      <c r="AC159" s="420">
        <v>47802</v>
      </c>
      <c r="AD159" s="421" t="s">
        <v>116</v>
      </c>
      <c r="AE159" s="421">
        <v>2030</v>
      </c>
    </row>
    <row r="160" spans="29:31">
      <c r="AC160" s="420">
        <v>47842</v>
      </c>
      <c r="AD160" s="421" t="s">
        <v>117</v>
      </c>
      <c r="AE160" s="421">
        <v>2030</v>
      </c>
    </row>
    <row r="161" spans="29:31">
      <c r="AC161" s="420">
        <v>47849</v>
      </c>
      <c r="AD161" s="420" t="s">
        <v>106</v>
      </c>
      <c r="AE161" s="421">
        <v>2031</v>
      </c>
    </row>
    <row r="162" spans="29:31">
      <c r="AC162" s="420">
        <v>47903</v>
      </c>
      <c r="AD162" s="421" t="s">
        <v>107</v>
      </c>
      <c r="AE162" s="421">
        <v>2031</v>
      </c>
    </row>
    <row r="163" spans="29:31">
      <c r="AC163" s="420">
        <v>47904</v>
      </c>
      <c r="AD163" s="421" t="s">
        <v>107</v>
      </c>
      <c r="AE163" s="421">
        <v>2031</v>
      </c>
    </row>
    <row r="164" spans="29:31">
      <c r="AC164" s="420">
        <v>47949</v>
      </c>
      <c r="AD164" s="421" t="s">
        <v>108</v>
      </c>
      <c r="AE164" s="421">
        <v>2031</v>
      </c>
    </row>
    <row r="165" spans="29:31">
      <c r="AC165" s="420">
        <v>47959</v>
      </c>
      <c r="AD165" s="420" t="s">
        <v>109</v>
      </c>
      <c r="AE165" s="421">
        <v>2031</v>
      </c>
    </row>
    <row r="166" spans="29:31">
      <c r="AC166" s="420">
        <v>47951</v>
      </c>
      <c r="AD166" s="421" t="s">
        <v>110</v>
      </c>
      <c r="AE166" s="421">
        <v>2031</v>
      </c>
    </row>
    <row r="167" spans="29:31">
      <c r="AC167" s="420">
        <v>47969</v>
      </c>
      <c r="AD167" s="421" t="s">
        <v>111</v>
      </c>
      <c r="AE167" s="421">
        <v>2031</v>
      </c>
    </row>
    <row r="168" spans="29:31">
      <c r="AC168" s="420">
        <v>48011</v>
      </c>
      <c r="AD168" s="421" t="s">
        <v>112</v>
      </c>
      <c r="AE168" s="421">
        <v>2031</v>
      </c>
    </row>
    <row r="169" spans="29:31">
      <c r="AC169" s="420">
        <v>48098</v>
      </c>
      <c r="AD169" s="421" t="s">
        <v>113</v>
      </c>
      <c r="AE169" s="421">
        <v>2031</v>
      </c>
    </row>
    <row r="170" spans="29:31">
      <c r="AC170" s="420">
        <v>48133</v>
      </c>
      <c r="AD170" s="421" t="s">
        <v>114</v>
      </c>
      <c r="AE170" s="421">
        <v>2031</v>
      </c>
    </row>
    <row r="171" spans="29:31">
      <c r="AC171" s="420">
        <v>48154</v>
      </c>
      <c r="AD171" s="421" t="s">
        <v>115</v>
      </c>
      <c r="AE171" s="421">
        <v>2031</v>
      </c>
    </row>
    <row r="172" spans="29:31">
      <c r="AC172" s="420">
        <v>48167</v>
      </c>
      <c r="AD172" s="421" t="s">
        <v>116</v>
      </c>
      <c r="AE172" s="421">
        <v>2031</v>
      </c>
    </row>
    <row r="173" spans="29:31">
      <c r="AC173" s="420">
        <v>48207</v>
      </c>
      <c r="AD173" s="421" t="s">
        <v>117</v>
      </c>
      <c r="AE173" s="421">
        <v>2031</v>
      </c>
    </row>
    <row r="174" spans="29:31">
      <c r="AC174" s="420">
        <v>48214</v>
      </c>
      <c r="AD174" s="420" t="s">
        <v>106</v>
      </c>
      <c r="AE174" s="421">
        <v>2032</v>
      </c>
    </row>
    <row r="175" spans="29:31">
      <c r="AC175" s="420">
        <v>48253</v>
      </c>
      <c r="AD175" s="421" t="s">
        <v>107</v>
      </c>
      <c r="AE175" s="421">
        <v>2032</v>
      </c>
    </row>
    <row r="176" spans="29:31">
      <c r="AC176" s="420">
        <v>48254</v>
      </c>
      <c r="AD176" s="421" t="s">
        <v>107</v>
      </c>
      <c r="AE176" s="421">
        <v>2032</v>
      </c>
    </row>
    <row r="177" spans="29:31">
      <c r="AC177" s="420">
        <v>48299</v>
      </c>
      <c r="AD177" s="421" t="s">
        <v>108</v>
      </c>
      <c r="AE177" s="421">
        <v>2032</v>
      </c>
    </row>
    <row r="178" spans="29:31">
      <c r="AC178" s="420">
        <v>48325</v>
      </c>
      <c r="AD178" s="420" t="s">
        <v>109</v>
      </c>
      <c r="AE178" s="421">
        <v>2032</v>
      </c>
    </row>
    <row r="179" spans="29:31">
      <c r="AC179" s="420">
        <v>48301</v>
      </c>
      <c r="AD179" s="421" t="s">
        <v>110</v>
      </c>
      <c r="AE179" s="421">
        <v>2032</v>
      </c>
    </row>
    <row r="180" spans="29:31">
      <c r="AC180" s="420">
        <v>48335</v>
      </c>
      <c r="AD180" s="421" t="s">
        <v>111</v>
      </c>
      <c r="AE180" s="421">
        <v>2032</v>
      </c>
    </row>
    <row r="181" spans="29:31">
      <c r="AC181" s="420">
        <v>48361</v>
      </c>
      <c r="AD181" s="421" t="s">
        <v>112</v>
      </c>
      <c r="AE181" s="421">
        <v>2032</v>
      </c>
    </row>
    <row r="182" spans="29:31">
      <c r="AC182" s="420">
        <v>48464</v>
      </c>
      <c r="AD182" s="421" t="s">
        <v>113</v>
      </c>
      <c r="AE182" s="421">
        <v>2032</v>
      </c>
    </row>
    <row r="183" spans="29:31">
      <c r="AC183" s="420">
        <v>48499</v>
      </c>
      <c r="AD183" s="421" t="s">
        <v>114</v>
      </c>
      <c r="AE183" s="421">
        <v>2032</v>
      </c>
    </row>
    <row r="184" spans="29:31">
      <c r="AC184" s="420">
        <v>48520</v>
      </c>
      <c r="AD184" s="421" t="s">
        <v>115</v>
      </c>
      <c r="AE184" s="421">
        <v>2032</v>
      </c>
    </row>
    <row r="185" spans="29:31">
      <c r="AC185" s="420">
        <v>48533</v>
      </c>
      <c r="AD185" s="421" t="s">
        <v>116</v>
      </c>
      <c r="AE185" s="421">
        <v>2032</v>
      </c>
    </row>
    <row r="186" spans="29:31">
      <c r="AC186" s="420">
        <v>48573</v>
      </c>
      <c r="AD186" s="421" t="s">
        <v>117</v>
      </c>
      <c r="AE186" s="421">
        <v>2032</v>
      </c>
    </row>
    <row r="187" spans="29:31">
      <c r="AC187" s="420">
        <v>48580</v>
      </c>
      <c r="AD187" s="420" t="s">
        <v>106</v>
      </c>
      <c r="AE187" s="421">
        <v>2033</v>
      </c>
    </row>
    <row r="188" spans="29:31">
      <c r="AC188" s="420">
        <v>48638</v>
      </c>
      <c r="AD188" s="421" t="s">
        <v>107</v>
      </c>
      <c r="AE188" s="421">
        <v>2033</v>
      </c>
    </row>
    <row r="189" spans="29:31">
      <c r="AC189" s="420">
        <v>48639</v>
      </c>
      <c r="AD189" s="421" t="s">
        <v>107</v>
      </c>
      <c r="AE189" s="421">
        <v>2033</v>
      </c>
    </row>
    <row r="190" spans="29:31">
      <c r="AC190" s="420">
        <v>48684</v>
      </c>
      <c r="AD190" s="421" t="s">
        <v>108</v>
      </c>
      <c r="AE190" s="421">
        <v>2033</v>
      </c>
    </row>
    <row r="191" spans="29:31">
      <c r="AC191" s="420">
        <v>48690</v>
      </c>
      <c r="AD191" s="420" t="s">
        <v>109</v>
      </c>
      <c r="AE191" s="421">
        <v>2033</v>
      </c>
    </row>
    <row r="192" spans="29:31">
      <c r="AC192" s="420">
        <v>48686</v>
      </c>
      <c r="AD192" s="421" t="s">
        <v>110</v>
      </c>
      <c r="AE192" s="421">
        <v>2033</v>
      </c>
    </row>
    <row r="193" spans="29:31">
      <c r="AC193" s="420">
        <v>48700</v>
      </c>
      <c r="AD193" s="421" t="s">
        <v>111</v>
      </c>
      <c r="AE193" s="421">
        <v>2033</v>
      </c>
    </row>
    <row r="194" spans="29:31">
      <c r="AC194" s="420">
        <v>48746</v>
      </c>
      <c r="AD194" s="421" t="s">
        <v>112</v>
      </c>
      <c r="AE194" s="421">
        <v>2033</v>
      </c>
    </row>
    <row r="195" spans="29:31">
      <c r="AC195" s="420">
        <v>48829</v>
      </c>
      <c r="AD195" s="421" t="s">
        <v>113</v>
      </c>
      <c r="AE195" s="421">
        <v>2033</v>
      </c>
    </row>
    <row r="196" spans="29:31">
      <c r="AC196" s="420">
        <v>48864</v>
      </c>
      <c r="AD196" s="421" t="s">
        <v>114</v>
      </c>
      <c r="AE196" s="421">
        <v>2033</v>
      </c>
    </row>
    <row r="197" spans="29:31">
      <c r="AC197" s="420">
        <v>48885</v>
      </c>
      <c r="AD197" s="421" t="s">
        <v>115</v>
      </c>
      <c r="AE197" s="421">
        <v>2033</v>
      </c>
    </row>
    <row r="198" spans="29:31">
      <c r="AC198" s="420">
        <v>48898</v>
      </c>
      <c r="AD198" s="421" t="s">
        <v>116</v>
      </c>
      <c r="AE198" s="421">
        <v>2033</v>
      </c>
    </row>
    <row r="199" spans="29:31">
      <c r="AC199" s="420">
        <v>48938</v>
      </c>
      <c r="AD199" s="421" t="s">
        <v>117</v>
      </c>
      <c r="AE199" s="421">
        <v>2033</v>
      </c>
    </row>
    <row r="200" spans="29:31">
      <c r="AC200" s="420">
        <v>48945</v>
      </c>
      <c r="AD200" s="420" t="s">
        <v>106</v>
      </c>
      <c r="AE200" s="421">
        <v>2034</v>
      </c>
    </row>
    <row r="201" spans="29:31">
      <c r="AC201" s="420">
        <v>48995</v>
      </c>
      <c r="AD201" s="421" t="s">
        <v>107</v>
      </c>
      <c r="AE201" s="421">
        <v>2034</v>
      </c>
    </row>
    <row r="202" spans="29:31">
      <c r="AC202" s="420">
        <v>48996</v>
      </c>
      <c r="AD202" s="421" t="s">
        <v>107</v>
      </c>
      <c r="AE202" s="421">
        <v>2034</v>
      </c>
    </row>
    <row r="203" spans="29:31">
      <c r="AC203" s="420">
        <v>49041</v>
      </c>
      <c r="AD203" s="421" t="s">
        <v>108</v>
      </c>
      <c r="AE203" s="421">
        <v>2034</v>
      </c>
    </row>
    <row r="204" spans="29:31">
      <c r="AC204" s="420">
        <v>49055</v>
      </c>
      <c r="AD204" s="420" t="s">
        <v>109</v>
      </c>
      <c r="AE204" s="421">
        <v>2034</v>
      </c>
    </row>
    <row r="205" spans="29:31">
      <c r="AC205" s="420">
        <v>49043</v>
      </c>
      <c r="AD205" s="421" t="s">
        <v>110</v>
      </c>
      <c r="AE205" s="421">
        <v>2034</v>
      </c>
    </row>
    <row r="206" spans="29:31">
      <c r="AC206" s="420">
        <v>49065</v>
      </c>
      <c r="AD206" s="421" t="s">
        <v>111</v>
      </c>
      <c r="AE206" s="421">
        <v>2034</v>
      </c>
    </row>
    <row r="207" spans="29:31">
      <c r="AC207" s="420">
        <v>49103</v>
      </c>
      <c r="AD207" s="421" t="s">
        <v>112</v>
      </c>
      <c r="AE207" s="421">
        <v>2034</v>
      </c>
    </row>
    <row r="208" spans="29:31">
      <c r="AC208" s="420">
        <v>49194</v>
      </c>
      <c r="AD208" s="421" t="s">
        <v>113</v>
      </c>
      <c r="AE208" s="421">
        <v>2034</v>
      </c>
    </row>
    <row r="209" spans="29:31">
      <c r="AC209" s="420">
        <v>49229</v>
      </c>
      <c r="AD209" s="421" t="s">
        <v>114</v>
      </c>
      <c r="AE209" s="421">
        <v>2034</v>
      </c>
    </row>
    <row r="210" spans="29:31">
      <c r="AC210" s="420">
        <v>49250</v>
      </c>
      <c r="AD210" s="421" t="s">
        <v>115</v>
      </c>
      <c r="AE210" s="421">
        <v>2034</v>
      </c>
    </row>
    <row r="211" spans="29:31">
      <c r="AC211" s="420">
        <v>49263</v>
      </c>
      <c r="AD211" s="421" t="s">
        <v>116</v>
      </c>
      <c r="AE211" s="421">
        <v>2034</v>
      </c>
    </row>
    <row r="212" spans="29:31">
      <c r="AC212" s="420">
        <v>49303</v>
      </c>
      <c r="AD212" s="421" t="s">
        <v>117</v>
      </c>
      <c r="AE212" s="421">
        <v>2034</v>
      </c>
    </row>
    <row r="213" spans="29:31">
      <c r="AC213" s="420">
        <v>49310</v>
      </c>
      <c r="AD213" s="420" t="s">
        <v>106</v>
      </c>
      <c r="AE213" s="421">
        <v>2035</v>
      </c>
    </row>
    <row r="214" spans="29:31">
      <c r="AC214" s="420">
        <v>49345</v>
      </c>
      <c r="AD214" s="421" t="s">
        <v>107</v>
      </c>
      <c r="AE214" s="421">
        <v>2035</v>
      </c>
    </row>
    <row r="215" spans="29:31">
      <c r="AC215" s="420">
        <v>49346</v>
      </c>
      <c r="AD215" s="421" t="s">
        <v>107</v>
      </c>
      <c r="AE215" s="421">
        <v>2035</v>
      </c>
    </row>
    <row r="216" spans="29:31">
      <c r="AC216" s="420">
        <v>49391</v>
      </c>
      <c r="AD216" s="421" t="s">
        <v>108</v>
      </c>
      <c r="AE216" s="421">
        <v>2035</v>
      </c>
    </row>
    <row r="217" spans="29:31">
      <c r="AC217" s="420">
        <v>49420</v>
      </c>
      <c r="AD217" s="420" t="s">
        <v>109</v>
      </c>
      <c r="AE217" s="421">
        <v>2035</v>
      </c>
    </row>
    <row r="218" spans="29:31">
      <c r="AC218" s="420">
        <v>49393</v>
      </c>
      <c r="AD218" s="421" t="s">
        <v>110</v>
      </c>
      <c r="AE218" s="421">
        <v>2035</v>
      </c>
    </row>
    <row r="219" spans="29:31">
      <c r="AC219" s="420">
        <v>49430</v>
      </c>
      <c r="AD219" s="421" t="s">
        <v>111</v>
      </c>
      <c r="AE219" s="421">
        <v>2035</v>
      </c>
    </row>
    <row r="220" spans="29:31">
      <c r="AC220" s="420">
        <v>49453</v>
      </c>
      <c r="AD220" s="421" t="s">
        <v>112</v>
      </c>
      <c r="AE220" s="421">
        <v>2035</v>
      </c>
    </row>
    <row r="221" spans="29:31">
      <c r="AC221" s="420">
        <v>49559</v>
      </c>
      <c r="AD221" s="421" t="s">
        <v>113</v>
      </c>
      <c r="AE221" s="421">
        <v>2035</v>
      </c>
    </row>
    <row r="222" spans="29:31">
      <c r="AC222" s="420">
        <v>49594</v>
      </c>
      <c r="AD222" s="421" t="s">
        <v>114</v>
      </c>
      <c r="AE222" s="421">
        <v>2035</v>
      </c>
    </row>
    <row r="223" spans="29:31">
      <c r="AC223" s="420">
        <v>49615</v>
      </c>
      <c r="AD223" s="421" t="s">
        <v>115</v>
      </c>
      <c r="AE223" s="421">
        <v>2035</v>
      </c>
    </row>
    <row r="224" spans="29:31">
      <c r="AC224" s="420">
        <v>49628</v>
      </c>
      <c r="AD224" s="421" t="s">
        <v>116</v>
      </c>
      <c r="AE224" s="421">
        <v>2035</v>
      </c>
    </row>
    <row r="225" spans="29:31">
      <c r="AC225" s="420">
        <v>49668</v>
      </c>
      <c r="AD225" s="421" t="s">
        <v>117</v>
      </c>
      <c r="AE225" s="421">
        <v>2035</v>
      </c>
    </row>
    <row r="226" spans="29:31">
      <c r="AC226" s="420">
        <v>49675</v>
      </c>
      <c r="AD226" s="420" t="s">
        <v>106</v>
      </c>
      <c r="AE226" s="421">
        <v>2036</v>
      </c>
    </row>
    <row r="227" spans="29:31">
      <c r="AC227" s="420">
        <v>49730</v>
      </c>
      <c r="AD227" s="421" t="s">
        <v>107</v>
      </c>
      <c r="AE227" s="421">
        <v>2036</v>
      </c>
    </row>
    <row r="228" spans="29:31">
      <c r="AC228" s="420">
        <v>49731</v>
      </c>
      <c r="AD228" s="421" t="s">
        <v>107</v>
      </c>
      <c r="AE228" s="421">
        <v>2036</v>
      </c>
    </row>
    <row r="229" spans="29:31">
      <c r="AC229" s="420">
        <v>49776</v>
      </c>
      <c r="AD229" s="421" t="s">
        <v>108</v>
      </c>
      <c r="AE229" s="421">
        <v>2036</v>
      </c>
    </row>
    <row r="230" spans="29:31">
      <c r="AC230" s="420">
        <v>49786</v>
      </c>
      <c r="AD230" s="420" t="s">
        <v>109</v>
      </c>
      <c r="AE230" s="421">
        <v>2036</v>
      </c>
    </row>
    <row r="231" spans="29:31">
      <c r="AC231" s="420">
        <v>49778</v>
      </c>
      <c r="AD231" s="421" t="s">
        <v>110</v>
      </c>
      <c r="AE231" s="421">
        <v>2036</v>
      </c>
    </row>
    <row r="232" spans="29:31">
      <c r="AC232" s="420">
        <v>49796</v>
      </c>
      <c r="AD232" s="421" t="s">
        <v>111</v>
      </c>
      <c r="AE232" s="421">
        <v>2036</v>
      </c>
    </row>
    <row r="233" spans="29:31">
      <c r="AC233" s="420">
        <v>49838</v>
      </c>
      <c r="AD233" s="421" t="s">
        <v>112</v>
      </c>
      <c r="AE233" s="421">
        <v>2036</v>
      </c>
    </row>
    <row r="234" spans="29:31">
      <c r="AC234" s="420">
        <v>49925</v>
      </c>
      <c r="AD234" s="421" t="s">
        <v>113</v>
      </c>
      <c r="AE234" s="421">
        <v>2036</v>
      </c>
    </row>
    <row r="235" spans="29:31">
      <c r="AC235" s="420">
        <v>49960</v>
      </c>
      <c r="AD235" s="421" t="s">
        <v>114</v>
      </c>
      <c r="AE235" s="421">
        <v>2036</v>
      </c>
    </row>
    <row r="236" spans="29:31">
      <c r="AC236" s="420">
        <v>49981</v>
      </c>
      <c r="AD236" s="421" t="s">
        <v>115</v>
      </c>
      <c r="AE236" s="421">
        <v>2036</v>
      </c>
    </row>
    <row r="237" spans="29:31">
      <c r="AC237" s="420">
        <v>49994</v>
      </c>
      <c r="AD237" s="421" t="s">
        <v>116</v>
      </c>
      <c r="AE237" s="421">
        <v>2036</v>
      </c>
    </row>
    <row r="238" spans="29:31">
      <c r="AC238" s="420">
        <v>50034</v>
      </c>
      <c r="AD238" s="421" t="s">
        <v>117</v>
      </c>
      <c r="AE238" s="421">
        <v>2036</v>
      </c>
    </row>
    <row r="239" spans="29:31">
      <c r="AC239" s="420">
        <v>50041</v>
      </c>
      <c r="AD239" s="420" t="s">
        <v>106</v>
      </c>
      <c r="AE239" s="421">
        <v>2037</v>
      </c>
    </row>
    <row r="240" spans="29:31">
      <c r="AC240" s="420">
        <v>50087</v>
      </c>
      <c r="AD240" s="421" t="s">
        <v>107</v>
      </c>
      <c r="AE240" s="421">
        <v>2037</v>
      </c>
    </row>
    <row r="241" spans="29:31">
      <c r="AC241" s="420">
        <v>50088</v>
      </c>
      <c r="AD241" s="421" t="s">
        <v>107</v>
      </c>
      <c r="AE241" s="421">
        <v>2037</v>
      </c>
    </row>
    <row r="242" spans="29:31">
      <c r="AC242" s="420">
        <v>50133</v>
      </c>
      <c r="AD242" s="421" t="s">
        <v>108</v>
      </c>
      <c r="AE242" s="421">
        <v>2037</v>
      </c>
    </row>
    <row r="243" spans="29:31">
      <c r="AC243" s="420">
        <v>50151</v>
      </c>
      <c r="AD243" s="420" t="s">
        <v>109</v>
      </c>
      <c r="AE243" s="421">
        <v>2037</v>
      </c>
    </row>
    <row r="244" spans="29:31">
      <c r="AC244" s="420">
        <v>50135</v>
      </c>
      <c r="AD244" s="421" t="s">
        <v>110</v>
      </c>
      <c r="AE244" s="421">
        <v>2037</v>
      </c>
    </row>
    <row r="245" spans="29:31">
      <c r="AC245" s="420">
        <v>50161</v>
      </c>
      <c r="AD245" s="421" t="s">
        <v>111</v>
      </c>
      <c r="AE245" s="421">
        <v>2037</v>
      </c>
    </row>
    <row r="246" spans="29:31">
      <c r="AC246" s="420">
        <v>50195</v>
      </c>
      <c r="AD246" s="421" t="s">
        <v>112</v>
      </c>
      <c r="AE246" s="421">
        <v>2037</v>
      </c>
    </row>
    <row r="247" spans="29:31">
      <c r="AC247" s="420">
        <v>50290</v>
      </c>
      <c r="AD247" s="421" t="s">
        <v>113</v>
      </c>
      <c r="AE247" s="421">
        <v>2037</v>
      </c>
    </row>
    <row r="248" spans="29:31">
      <c r="AC248" s="420">
        <v>50325</v>
      </c>
      <c r="AD248" s="421" t="s">
        <v>114</v>
      </c>
      <c r="AE248" s="421">
        <v>2037</v>
      </c>
    </row>
    <row r="249" spans="29:31">
      <c r="AC249" s="420">
        <v>50346</v>
      </c>
      <c r="AD249" s="421" t="s">
        <v>115</v>
      </c>
      <c r="AE249" s="421">
        <v>2037</v>
      </c>
    </row>
    <row r="250" spans="29:31">
      <c r="AC250" s="420">
        <v>50359</v>
      </c>
      <c r="AD250" s="421" t="s">
        <v>116</v>
      </c>
      <c r="AE250" s="421">
        <v>2037</v>
      </c>
    </row>
    <row r="251" spans="29:31">
      <c r="AC251" s="420">
        <v>50399</v>
      </c>
      <c r="AD251" s="421" t="s">
        <v>117</v>
      </c>
      <c r="AE251" s="421">
        <v>2037</v>
      </c>
    </row>
    <row r="252" spans="29:31">
      <c r="AC252" s="420">
        <v>50406</v>
      </c>
      <c r="AD252" s="420" t="s">
        <v>106</v>
      </c>
      <c r="AE252" s="421">
        <v>2038</v>
      </c>
    </row>
    <row r="253" spans="29:31">
      <c r="AC253" s="420">
        <v>50472</v>
      </c>
      <c r="AD253" s="421" t="s">
        <v>107</v>
      </c>
      <c r="AE253" s="421">
        <v>2038</v>
      </c>
    </row>
    <row r="254" spans="29:31">
      <c r="AC254" s="420">
        <v>50473</v>
      </c>
      <c r="AD254" s="421" t="s">
        <v>107</v>
      </c>
      <c r="AE254" s="421">
        <v>2038</v>
      </c>
    </row>
    <row r="255" spans="29:31">
      <c r="AC255" s="420">
        <v>50518</v>
      </c>
      <c r="AD255" s="421" t="s">
        <v>108</v>
      </c>
      <c r="AE255" s="421">
        <v>2038</v>
      </c>
    </row>
    <row r="256" spans="29:31">
      <c r="AC256" s="420">
        <v>50516</v>
      </c>
      <c r="AD256" s="420" t="s">
        <v>109</v>
      </c>
      <c r="AE256" s="421">
        <v>2038</v>
      </c>
    </row>
    <row r="257" spans="29:31">
      <c r="AC257" s="420">
        <v>50520</v>
      </c>
      <c r="AD257" s="421" t="s">
        <v>110</v>
      </c>
      <c r="AE257" s="421">
        <v>2038</v>
      </c>
    </row>
    <row r="258" spans="29:31">
      <c r="AC258" s="420">
        <v>50526</v>
      </c>
      <c r="AD258" s="421" t="s">
        <v>111</v>
      </c>
      <c r="AE258" s="421">
        <v>2038</v>
      </c>
    </row>
    <row r="259" spans="29:31">
      <c r="AC259" s="420">
        <v>50580</v>
      </c>
      <c r="AD259" s="421" t="s">
        <v>112</v>
      </c>
      <c r="AE259" s="421">
        <v>2038</v>
      </c>
    </row>
    <row r="260" spans="29:31">
      <c r="AC260" s="420">
        <v>50655</v>
      </c>
      <c r="AD260" s="421" t="s">
        <v>113</v>
      </c>
      <c r="AE260" s="421">
        <v>2038</v>
      </c>
    </row>
    <row r="261" spans="29:31">
      <c r="AC261" s="420">
        <v>50690</v>
      </c>
      <c r="AD261" s="421" t="s">
        <v>114</v>
      </c>
      <c r="AE261" s="421">
        <v>2038</v>
      </c>
    </row>
    <row r="262" spans="29:31">
      <c r="AC262" s="420">
        <v>50711</v>
      </c>
      <c r="AD262" s="421" t="s">
        <v>115</v>
      </c>
      <c r="AE262" s="421">
        <v>2038</v>
      </c>
    </row>
    <row r="263" spans="29:31">
      <c r="AC263" s="420">
        <v>50724</v>
      </c>
      <c r="AD263" s="421" t="s">
        <v>116</v>
      </c>
      <c r="AE263" s="421">
        <v>2038</v>
      </c>
    </row>
    <row r="264" spans="29:31">
      <c r="AC264" s="420">
        <v>50764</v>
      </c>
      <c r="AD264" s="421" t="s">
        <v>117</v>
      </c>
      <c r="AE264" s="421">
        <v>2038</v>
      </c>
    </row>
    <row r="265" spans="29:31">
      <c r="AC265" s="420">
        <v>50771</v>
      </c>
      <c r="AD265" s="420" t="s">
        <v>106</v>
      </c>
      <c r="AE265" s="421">
        <v>2039</v>
      </c>
    </row>
    <row r="266" spans="29:31">
      <c r="AC266" s="420">
        <v>50822</v>
      </c>
      <c r="AD266" s="421" t="s">
        <v>107</v>
      </c>
      <c r="AE266" s="421">
        <v>2039</v>
      </c>
    </row>
    <row r="267" spans="29:31">
      <c r="AC267" s="420">
        <v>50823</v>
      </c>
      <c r="AD267" s="421" t="s">
        <v>107</v>
      </c>
      <c r="AE267" s="421">
        <v>2039</v>
      </c>
    </row>
    <row r="268" spans="29:31">
      <c r="AC268" s="420">
        <v>50868</v>
      </c>
      <c r="AD268" s="421" t="s">
        <v>108</v>
      </c>
      <c r="AE268" s="421">
        <v>2039</v>
      </c>
    </row>
    <row r="269" spans="29:31">
      <c r="AC269" s="420">
        <v>50881</v>
      </c>
      <c r="AD269" s="420" t="s">
        <v>109</v>
      </c>
      <c r="AE269" s="421">
        <v>2039</v>
      </c>
    </row>
    <row r="270" spans="29:31">
      <c r="AC270" s="420">
        <v>50870</v>
      </c>
      <c r="AD270" s="421" t="s">
        <v>110</v>
      </c>
      <c r="AE270" s="421">
        <v>2039</v>
      </c>
    </row>
    <row r="271" spans="29:31">
      <c r="AC271" s="420">
        <v>50891</v>
      </c>
      <c r="AD271" s="421" t="s">
        <v>111</v>
      </c>
      <c r="AE271" s="421">
        <v>2039</v>
      </c>
    </row>
    <row r="272" spans="29:31">
      <c r="AC272" s="420">
        <v>50930</v>
      </c>
      <c r="AD272" s="421" t="s">
        <v>112</v>
      </c>
      <c r="AE272" s="421">
        <v>2039</v>
      </c>
    </row>
    <row r="273" spans="29:31">
      <c r="AC273" s="420">
        <v>51020</v>
      </c>
      <c r="AD273" s="421" t="s">
        <v>113</v>
      </c>
      <c r="AE273" s="421">
        <v>2039</v>
      </c>
    </row>
    <row r="274" spans="29:31">
      <c r="AC274" s="420">
        <v>51055</v>
      </c>
      <c r="AD274" s="421" t="s">
        <v>114</v>
      </c>
      <c r="AE274" s="421">
        <v>2039</v>
      </c>
    </row>
    <row r="275" spans="29:31">
      <c r="AC275" s="420">
        <v>51076</v>
      </c>
      <c r="AD275" s="421" t="s">
        <v>115</v>
      </c>
      <c r="AE275" s="421">
        <v>2039</v>
      </c>
    </row>
    <row r="276" spans="29:31">
      <c r="AC276" s="420">
        <v>51089</v>
      </c>
      <c r="AD276" s="421" t="s">
        <v>116</v>
      </c>
      <c r="AE276" s="421">
        <v>2039</v>
      </c>
    </row>
    <row r="277" spans="29:31">
      <c r="AC277" s="420">
        <v>51129</v>
      </c>
      <c r="AD277" s="421" t="s">
        <v>117</v>
      </c>
      <c r="AE277" s="421">
        <v>2039</v>
      </c>
    </row>
    <row r="278" spans="29:31">
      <c r="AC278" s="420">
        <v>51136</v>
      </c>
      <c r="AD278" s="420" t="s">
        <v>106</v>
      </c>
      <c r="AE278" s="421">
        <v>2040</v>
      </c>
    </row>
    <row r="279" spans="29:31">
      <c r="AC279" s="420">
        <v>51179</v>
      </c>
      <c r="AD279" s="421" t="s">
        <v>107</v>
      </c>
      <c r="AE279" s="421">
        <v>2040</v>
      </c>
    </row>
    <row r="280" spans="29:31">
      <c r="AC280" s="420">
        <v>51180</v>
      </c>
      <c r="AD280" s="421" t="s">
        <v>107</v>
      </c>
      <c r="AE280" s="421">
        <v>2040</v>
      </c>
    </row>
    <row r="281" spans="29:31">
      <c r="AC281" s="420">
        <v>51225</v>
      </c>
      <c r="AD281" s="421" t="s">
        <v>108</v>
      </c>
      <c r="AE281" s="421">
        <v>2040</v>
      </c>
    </row>
    <row r="282" spans="29:31">
      <c r="AC282" s="420">
        <v>51247</v>
      </c>
      <c r="AD282" s="420" t="s">
        <v>109</v>
      </c>
      <c r="AE282" s="421">
        <v>2040</v>
      </c>
    </row>
    <row r="283" spans="29:31">
      <c r="AC283" s="420">
        <v>51227</v>
      </c>
      <c r="AD283" s="421" t="s">
        <v>110</v>
      </c>
      <c r="AE283" s="421">
        <v>2040</v>
      </c>
    </row>
    <row r="284" spans="29:31">
      <c r="AC284" s="420">
        <v>51257</v>
      </c>
      <c r="AD284" s="421" t="s">
        <v>111</v>
      </c>
      <c r="AE284" s="421">
        <v>2040</v>
      </c>
    </row>
    <row r="285" spans="29:31">
      <c r="AC285" s="420">
        <v>51287</v>
      </c>
      <c r="AD285" s="421" t="s">
        <v>112</v>
      </c>
      <c r="AE285" s="421">
        <v>2040</v>
      </c>
    </row>
    <row r="286" spans="29:31">
      <c r="AC286" s="420">
        <v>51386</v>
      </c>
      <c r="AD286" s="421" t="s">
        <v>113</v>
      </c>
      <c r="AE286" s="421">
        <v>2040</v>
      </c>
    </row>
    <row r="287" spans="29:31">
      <c r="AC287" s="420">
        <v>51421</v>
      </c>
      <c r="AD287" s="421" t="s">
        <v>114</v>
      </c>
      <c r="AE287" s="421">
        <v>2040</v>
      </c>
    </row>
    <row r="288" spans="29:31">
      <c r="AC288" s="420">
        <v>51442</v>
      </c>
      <c r="AD288" s="421" t="s">
        <v>115</v>
      </c>
      <c r="AE288" s="421">
        <v>2040</v>
      </c>
    </row>
    <row r="289" spans="29:31">
      <c r="AC289" s="420">
        <v>51455</v>
      </c>
      <c r="AD289" s="421" t="s">
        <v>116</v>
      </c>
      <c r="AE289" s="421">
        <v>2040</v>
      </c>
    </row>
    <row r="290" spans="29:31">
      <c r="AC290" s="420">
        <v>51495</v>
      </c>
      <c r="AD290" s="421" t="s">
        <v>117</v>
      </c>
      <c r="AE290" s="421">
        <v>2040</v>
      </c>
    </row>
    <row r="291" spans="29:31">
      <c r="AC291" s="420">
        <v>51502</v>
      </c>
      <c r="AD291" s="420" t="s">
        <v>106</v>
      </c>
      <c r="AE291" s="421">
        <v>2041</v>
      </c>
    </row>
    <row r="292" spans="29:31">
      <c r="AC292" s="420">
        <v>51564</v>
      </c>
      <c r="AD292" s="421" t="s">
        <v>107</v>
      </c>
      <c r="AE292" s="421">
        <v>2041</v>
      </c>
    </row>
    <row r="293" spans="29:31">
      <c r="AC293" s="420">
        <v>51565</v>
      </c>
      <c r="AD293" s="421" t="s">
        <v>107</v>
      </c>
      <c r="AE293" s="421">
        <v>2041</v>
      </c>
    </row>
    <row r="294" spans="29:31">
      <c r="AC294" s="420">
        <v>51610</v>
      </c>
      <c r="AD294" s="421" t="s">
        <v>108</v>
      </c>
      <c r="AE294" s="421">
        <v>2041</v>
      </c>
    </row>
    <row r="295" spans="29:31">
      <c r="AC295" s="420">
        <v>51612</v>
      </c>
      <c r="AD295" s="420" t="s">
        <v>109</v>
      </c>
      <c r="AE295" s="421">
        <v>2041</v>
      </c>
    </row>
    <row r="296" spans="29:31">
      <c r="AC296" s="420">
        <v>51612</v>
      </c>
      <c r="AD296" s="421" t="s">
        <v>110</v>
      </c>
      <c r="AE296" s="421">
        <v>2041</v>
      </c>
    </row>
    <row r="297" spans="29:31">
      <c r="AC297" s="420">
        <v>51622</v>
      </c>
      <c r="AD297" s="421" t="s">
        <v>111</v>
      </c>
      <c r="AE297" s="421">
        <v>2041</v>
      </c>
    </row>
    <row r="298" spans="29:31">
      <c r="AC298" s="420">
        <v>51672</v>
      </c>
      <c r="AD298" s="421" t="s">
        <v>112</v>
      </c>
      <c r="AE298" s="421">
        <v>2041</v>
      </c>
    </row>
    <row r="299" spans="29:31">
      <c r="AC299" s="420">
        <v>51751</v>
      </c>
      <c r="AD299" s="421" t="s">
        <v>113</v>
      </c>
      <c r="AE299" s="421">
        <v>2041</v>
      </c>
    </row>
    <row r="300" spans="29:31">
      <c r="AC300" s="420">
        <v>51786</v>
      </c>
      <c r="AD300" s="421" t="s">
        <v>114</v>
      </c>
      <c r="AE300" s="421">
        <v>2041</v>
      </c>
    </row>
    <row r="301" spans="29:31">
      <c r="AC301" s="420">
        <v>51807</v>
      </c>
      <c r="AD301" s="421" t="s">
        <v>115</v>
      </c>
      <c r="AE301" s="421">
        <v>2041</v>
      </c>
    </row>
    <row r="302" spans="29:31">
      <c r="AC302" s="420">
        <v>51820</v>
      </c>
      <c r="AD302" s="421" t="s">
        <v>116</v>
      </c>
      <c r="AE302" s="421">
        <v>2041</v>
      </c>
    </row>
    <row r="303" spans="29:31">
      <c r="AC303" s="420">
        <v>51860</v>
      </c>
      <c r="AD303" s="421" t="s">
        <v>117</v>
      </c>
      <c r="AE303" s="421">
        <v>2041</v>
      </c>
    </row>
    <row r="304" spans="29:31">
      <c r="AC304" s="420">
        <v>51867</v>
      </c>
      <c r="AD304" s="420" t="s">
        <v>106</v>
      </c>
      <c r="AE304" s="421">
        <v>2042</v>
      </c>
    </row>
    <row r="305" spans="29:31">
      <c r="AC305" s="420">
        <v>51914</v>
      </c>
      <c r="AD305" s="421" t="s">
        <v>107</v>
      </c>
      <c r="AE305" s="421">
        <v>2042</v>
      </c>
    </row>
    <row r="306" spans="29:31">
      <c r="AC306" s="420">
        <v>51915</v>
      </c>
      <c r="AD306" s="421" t="s">
        <v>107</v>
      </c>
      <c r="AE306" s="421">
        <v>2042</v>
      </c>
    </row>
    <row r="307" spans="29:31">
      <c r="AC307" s="420">
        <v>51960</v>
      </c>
      <c r="AD307" s="421" t="s">
        <v>108</v>
      </c>
      <c r="AE307" s="421">
        <v>2042</v>
      </c>
    </row>
    <row r="308" spans="29:31">
      <c r="AC308" s="420">
        <v>51977</v>
      </c>
      <c r="AD308" s="420" t="s">
        <v>109</v>
      </c>
      <c r="AE308" s="421">
        <v>2042</v>
      </c>
    </row>
    <row r="309" spans="29:31">
      <c r="AC309" s="420">
        <v>51962</v>
      </c>
      <c r="AD309" s="421" t="s">
        <v>110</v>
      </c>
      <c r="AE309" s="421">
        <v>2042</v>
      </c>
    </row>
    <row r="310" spans="29:31">
      <c r="AC310" s="420">
        <v>51987</v>
      </c>
      <c r="AD310" s="421" t="s">
        <v>111</v>
      </c>
      <c r="AE310" s="421">
        <v>2042</v>
      </c>
    </row>
    <row r="311" spans="29:31">
      <c r="AC311" s="420">
        <v>52022</v>
      </c>
      <c r="AD311" s="421" t="s">
        <v>112</v>
      </c>
      <c r="AE311" s="421">
        <v>2042</v>
      </c>
    </row>
    <row r="312" spans="29:31">
      <c r="AC312" s="420">
        <v>52116</v>
      </c>
      <c r="AD312" s="421" t="s">
        <v>113</v>
      </c>
      <c r="AE312" s="421">
        <v>2042</v>
      </c>
    </row>
    <row r="313" spans="29:31">
      <c r="AC313" s="420">
        <v>52151</v>
      </c>
      <c r="AD313" s="421" t="s">
        <v>114</v>
      </c>
      <c r="AE313" s="421">
        <v>2042</v>
      </c>
    </row>
    <row r="314" spans="29:31">
      <c r="AC314" s="420">
        <v>52172</v>
      </c>
      <c r="AD314" s="421" t="s">
        <v>115</v>
      </c>
      <c r="AE314" s="421">
        <v>2042</v>
      </c>
    </row>
    <row r="315" spans="29:31">
      <c r="AC315" s="420">
        <v>52185</v>
      </c>
      <c r="AD315" s="421" t="s">
        <v>116</v>
      </c>
      <c r="AE315" s="421">
        <v>2042</v>
      </c>
    </row>
    <row r="316" spans="29:31">
      <c r="AC316" s="420">
        <v>52225</v>
      </c>
      <c r="AD316" s="421" t="s">
        <v>117</v>
      </c>
      <c r="AE316" s="421">
        <v>2042</v>
      </c>
    </row>
    <row r="317" spans="29:31">
      <c r="AC317" s="420">
        <v>52232</v>
      </c>
      <c r="AD317" s="420" t="s">
        <v>106</v>
      </c>
      <c r="AE317" s="421">
        <v>2043</v>
      </c>
    </row>
    <row r="318" spans="29:31">
      <c r="AC318" s="420">
        <v>52271</v>
      </c>
      <c r="AD318" s="421" t="s">
        <v>107</v>
      </c>
      <c r="AE318" s="421">
        <v>2043</v>
      </c>
    </row>
    <row r="319" spans="29:31">
      <c r="AC319" s="420">
        <v>52272</v>
      </c>
      <c r="AD319" s="421" t="s">
        <v>107</v>
      </c>
      <c r="AE319" s="421">
        <v>2043</v>
      </c>
    </row>
    <row r="320" spans="29:31">
      <c r="AC320" s="420">
        <v>52317</v>
      </c>
      <c r="AD320" s="421" t="s">
        <v>108</v>
      </c>
      <c r="AE320" s="421">
        <v>2043</v>
      </c>
    </row>
    <row r="321" spans="29:31">
      <c r="AC321" s="420">
        <v>52342</v>
      </c>
      <c r="AD321" s="420" t="s">
        <v>109</v>
      </c>
      <c r="AE321" s="421">
        <v>2043</v>
      </c>
    </row>
    <row r="322" spans="29:31">
      <c r="AC322" s="420">
        <v>52319</v>
      </c>
      <c r="AD322" s="421" t="s">
        <v>110</v>
      </c>
      <c r="AE322" s="421">
        <v>2043</v>
      </c>
    </row>
    <row r="323" spans="29:31">
      <c r="AC323" s="420">
        <v>52352</v>
      </c>
      <c r="AD323" s="421" t="s">
        <v>111</v>
      </c>
      <c r="AE323" s="421">
        <v>2043</v>
      </c>
    </row>
    <row r="324" spans="29:31">
      <c r="AC324" s="420">
        <v>52379</v>
      </c>
      <c r="AD324" s="421" t="s">
        <v>112</v>
      </c>
      <c r="AE324" s="421">
        <v>2043</v>
      </c>
    </row>
    <row r="325" spans="29:31">
      <c r="AC325" s="420">
        <v>52481</v>
      </c>
      <c r="AD325" s="421" t="s">
        <v>113</v>
      </c>
      <c r="AE325" s="421">
        <v>2043</v>
      </c>
    </row>
    <row r="326" spans="29:31">
      <c r="AC326" s="420">
        <v>52516</v>
      </c>
      <c r="AD326" s="421" t="s">
        <v>114</v>
      </c>
      <c r="AE326" s="421">
        <v>2043</v>
      </c>
    </row>
    <row r="327" spans="29:31">
      <c r="AC327" s="420">
        <v>52537</v>
      </c>
      <c r="AD327" s="421" t="s">
        <v>115</v>
      </c>
      <c r="AE327" s="421">
        <v>2043</v>
      </c>
    </row>
    <row r="328" spans="29:31">
      <c r="AC328" s="420">
        <v>52550</v>
      </c>
      <c r="AD328" s="421" t="s">
        <v>116</v>
      </c>
      <c r="AE328" s="421">
        <v>2043</v>
      </c>
    </row>
    <row r="329" spans="29:31">
      <c r="AC329" s="420">
        <v>52590</v>
      </c>
      <c r="AD329" s="421" t="s">
        <v>117</v>
      </c>
      <c r="AE329" s="421">
        <v>2043</v>
      </c>
    </row>
    <row r="330" spans="29:31">
      <c r="AC330" s="420">
        <v>52597</v>
      </c>
      <c r="AD330" s="420" t="s">
        <v>106</v>
      </c>
      <c r="AE330" s="421">
        <v>2044</v>
      </c>
    </row>
    <row r="331" spans="29:31">
      <c r="AC331" s="420">
        <v>52656</v>
      </c>
      <c r="AD331" s="421" t="s">
        <v>107</v>
      </c>
      <c r="AE331" s="421">
        <v>2044</v>
      </c>
    </row>
    <row r="332" spans="29:31">
      <c r="AC332" s="420">
        <v>52657</v>
      </c>
      <c r="AD332" s="421" t="s">
        <v>107</v>
      </c>
      <c r="AE332" s="421">
        <v>2044</v>
      </c>
    </row>
    <row r="333" spans="29:31">
      <c r="AC333" s="420">
        <v>52702</v>
      </c>
      <c r="AD333" s="421" t="s">
        <v>108</v>
      </c>
      <c r="AE333" s="421">
        <v>2044</v>
      </c>
    </row>
    <row r="334" spans="29:31">
      <c r="AC334" s="420">
        <v>52708</v>
      </c>
      <c r="AD334" s="420" t="s">
        <v>109</v>
      </c>
      <c r="AE334" s="421">
        <v>2044</v>
      </c>
    </row>
    <row r="335" spans="29:31">
      <c r="AC335" s="420">
        <v>52704</v>
      </c>
      <c r="AD335" s="421" t="s">
        <v>110</v>
      </c>
      <c r="AE335" s="421">
        <v>2044</v>
      </c>
    </row>
    <row r="336" spans="29:31">
      <c r="AC336" s="420">
        <v>52718</v>
      </c>
      <c r="AD336" s="421" t="s">
        <v>111</v>
      </c>
      <c r="AE336" s="421">
        <v>2044</v>
      </c>
    </row>
    <row r="337" spans="29:31">
      <c r="AC337" s="420">
        <v>52764</v>
      </c>
      <c r="AD337" s="421" t="s">
        <v>112</v>
      </c>
      <c r="AE337" s="421">
        <v>2044</v>
      </c>
    </row>
    <row r="338" spans="29:31">
      <c r="AC338" s="420">
        <v>52847</v>
      </c>
      <c r="AD338" s="421" t="s">
        <v>113</v>
      </c>
      <c r="AE338" s="421">
        <v>2044</v>
      </c>
    </row>
    <row r="339" spans="29:31">
      <c r="AC339" s="420">
        <v>52882</v>
      </c>
      <c r="AD339" s="421" t="s">
        <v>114</v>
      </c>
      <c r="AE339" s="421">
        <v>2044</v>
      </c>
    </row>
    <row r="340" spans="29:31">
      <c r="AC340" s="420">
        <v>52903</v>
      </c>
      <c r="AD340" s="421" t="s">
        <v>115</v>
      </c>
      <c r="AE340" s="421">
        <v>2044</v>
      </c>
    </row>
    <row r="341" spans="29:31">
      <c r="AC341" s="420">
        <v>52916</v>
      </c>
      <c r="AD341" s="421" t="s">
        <v>116</v>
      </c>
      <c r="AE341" s="421">
        <v>2044</v>
      </c>
    </row>
    <row r="342" spans="29:31">
      <c r="AC342" s="420">
        <v>52956</v>
      </c>
      <c r="AD342" s="421" t="s">
        <v>117</v>
      </c>
      <c r="AE342" s="421">
        <v>2044</v>
      </c>
    </row>
    <row r="343" spans="29:31">
      <c r="AC343" s="420">
        <v>52963</v>
      </c>
      <c r="AD343" s="420" t="s">
        <v>106</v>
      </c>
      <c r="AE343" s="421">
        <v>2045</v>
      </c>
    </row>
    <row r="344" spans="29:31">
      <c r="AC344" s="420">
        <v>53013</v>
      </c>
      <c r="AD344" s="421" t="s">
        <v>107</v>
      </c>
      <c r="AE344" s="421">
        <v>2045</v>
      </c>
    </row>
    <row r="345" spans="29:31">
      <c r="AC345" s="420">
        <v>53014</v>
      </c>
      <c r="AD345" s="421" t="s">
        <v>107</v>
      </c>
      <c r="AE345" s="421">
        <v>2045</v>
      </c>
    </row>
    <row r="346" spans="29:31">
      <c r="AC346" s="420">
        <v>53059</v>
      </c>
      <c r="AD346" s="421" t="s">
        <v>108</v>
      </c>
      <c r="AE346" s="421">
        <v>2045</v>
      </c>
    </row>
    <row r="347" spans="29:31">
      <c r="AC347" s="420">
        <v>53073</v>
      </c>
      <c r="AD347" s="420" t="s">
        <v>109</v>
      </c>
      <c r="AE347" s="421">
        <v>2045</v>
      </c>
    </row>
    <row r="348" spans="29:31">
      <c r="AC348" s="420">
        <v>53061</v>
      </c>
      <c r="AD348" s="421" t="s">
        <v>110</v>
      </c>
      <c r="AE348" s="421">
        <v>2045</v>
      </c>
    </row>
    <row r="349" spans="29:31">
      <c r="AC349" s="420">
        <v>53083</v>
      </c>
      <c r="AD349" s="421" t="s">
        <v>111</v>
      </c>
      <c r="AE349" s="421">
        <v>2045</v>
      </c>
    </row>
    <row r="350" spans="29:31">
      <c r="AC350" s="420">
        <v>53121</v>
      </c>
      <c r="AD350" s="421" t="s">
        <v>112</v>
      </c>
      <c r="AE350" s="421">
        <v>2045</v>
      </c>
    </row>
    <row r="351" spans="29:31">
      <c r="AC351" s="420">
        <v>53212</v>
      </c>
      <c r="AD351" s="421" t="s">
        <v>113</v>
      </c>
      <c r="AE351" s="421">
        <v>2045</v>
      </c>
    </row>
    <row r="352" spans="29:31">
      <c r="AC352" s="420">
        <v>53247</v>
      </c>
      <c r="AD352" s="421" t="s">
        <v>114</v>
      </c>
      <c r="AE352" s="421">
        <v>2045</v>
      </c>
    </row>
    <row r="353" spans="29:31">
      <c r="AC353" s="420">
        <v>53268</v>
      </c>
      <c r="AD353" s="421" t="s">
        <v>115</v>
      </c>
      <c r="AE353" s="421">
        <v>2045</v>
      </c>
    </row>
    <row r="354" spans="29:31">
      <c r="AC354" s="420">
        <v>53281</v>
      </c>
      <c r="AD354" s="421" t="s">
        <v>116</v>
      </c>
      <c r="AE354" s="421">
        <v>2045</v>
      </c>
    </row>
    <row r="355" spans="29:31">
      <c r="AC355" s="420">
        <v>53321</v>
      </c>
      <c r="AD355" s="421" t="s">
        <v>117</v>
      </c>
      <c r="AE355" s="421">
        <v>2045</v>
      </c>
    </row>
    <row r="356" spans="29:31">
      <c r="AC356" s="420">
        <v>53328</v>
      </c>
      <c r="AD356" s="420" t="s">
        <v>106</v>
      </c>
      <c r="AE356" s="421">
        <v>2046</v>
      </c>
    </row>
    <row r="357" spans="29:31">
      <c r="AC357" s="420">
        <v>53363</v>
      </c>
      <c r="AD357" s="421" t="s">
        <v>107</v>
      </c>
      <c r="AE357" s="421">
        <v>2046</v>
      </c>
    </row>
    <row r="358" spans="29:31">
      <c r="AC358" s="420">
        <v>53364</v>
      </c>
      <c r="AD358" s="421" t="s">
        <v>107</v>
      </c>
      <c r="AE358" s="421">
        <v>2046</v>
      </c>
    </row>
    <row r="359" spans="29:31">
      <c r="AC359" s="420">
        <v>53409</v>
      </c>
      <c r="AD359" s="421" t="s">
        <v>108</v>
      </c>
      <c r="AE359" s="421">
        <v>2046</v>
      </c>
    </row>
    <row r="360" spans="29:31">
      <c r="AC360" s="420">
        <v>53438</v>
      </c>
      <c r="AD360" s="420" t="s">
        <v>109</v>
      </c>
      <c r="AE360" s="421">
        <v>2046</v>
      </c>
    </row>
    <row r="361" spans="29:31">
      <c r="AC361" s="420">
        <v>53411</v>
      </c>
      <c r="AD361" s="421" t="s">
        <v>110</v>
      </c>
      <c r="AE361" s="421">
        <v>2046</v>
      </c>
    </row>
    <row r="362" spans="29:31">
      <c r="AC362" s="420">
        <v>53448</v>
      </c>
      <c r="AD362" s="421" t="s">
        <v>111</v>
      </c>
      <c r="AE362" s="421">
        <v>2046</v>
      </c>
    </row>
    <row r="363" spans="29:31">
      <c r="AC363" s="420">
        <v>53471</v>
      </c>
      <c r="AD363" s="421" t="s">
        <v>112</v>
      </c>
      <c r="AE363" s="421">
        <v>2046</v>
      </c>
    </row>
    <row r="364" spans="29:31">
      <c r="AC364" s="420">
        <v>53577</v>
      </c>
      <c r="AD364" s="421" t="s">
        <v>113</v>
      </c>
      <c r="AE364" s="421">
        <v>2046</v>
      </c>
    </row>
    <row r="365" spans="29:31">
      <c r="AC365" s="420">
        <v>53612</v>
      </c>
      <c r="AD365" s="421" t="s">
        <v>114</v>
      </c>
      <c r="AE365" s="421">
        <v>2046</v>
      </c>
    </row>
    <row r="366" spans="29:31">
      <c r="AC366" s="420">
        <v>53633</v>
      </c>
      <c r="AD366" s="421" t="s">
        <v>115</v>
      </c>
      <c r="AE366" s="421">
        <v>2046</v>
      </c>
    </row>
    <row r="367" spans="29:31">
      <c r="AC367" s="420">
        <v>53646</v>
      </c>
      <c r="AD367" s="421" t="s">
        <v>116</v>
      </c>
      <c r="AE367" s="421">
        <v>2046</v>
      </c>
    </row>
    <row r="368" spans="29:31">
      <c r="AC368" s="420">
        <v>53686</v>
      </c>
      <c r="AD368" s="421" t="s">
        <v>117</v>
      </c>
      <c r="AE368" s="421">
        <v>2046</v>
      </c>
    </row>
    <row r="369" spans="29:31">
      <c r="AC369" s="420">
        <v>53693</v>
      </c>
      <c r="AD369" s="420" t="s">
        <v>106</v>
      </c>
      <c r="AE369" s="421">
        <v>2047</v>
      </c>
    </row>
    <row r="370" spans="29:31">
      <c r="AC370" s="420">
        <v>53748</v>
      </c>
      <c r="AD370" s="421" t="s">
        <v>107</v>
      </c>
      <c r="AE370" s="421">
        <v>2047</v>
      </c>
    </row>
    <row r="371" spans="29:31">
      <c r="AC371" s="420">
        <v>53749</v>
      </c>
      <c r="AD371" s="421" t="s">
        <v>107</v>
      </c>
      <c r="AE371" s="421">
        <v>2047</v>
      </c>
    </row>
    <row r="372" spans="29:31">
      <c r="AC372" s="420">
        <v>53794</v>
      </c>
      <c r="AD372" s="421" t="s">
        <v>108</v>
      </c>
      <c r="AE372" s="421">
        <v>2047</v>
      </c>
    </row>
    <row r="373" spans="29:31">
      <c r="AC373" s="420">
        <v>53803</v>
      </c>
      <c r="AD373" s="420" t="s">
        <v>109</v>
      </c>
      <c r="AE373" s="421">
        <v>2047</v>
      </c>
    </row>
    <row r="374" spans="29:31">
      <c r="AC374" s="420">
        <v>53796</v>
      </c>
      <c r="AD374" s="421" t="s">
        <v>110</v>
      </c>
      <c r="AE374" s="421">
        <v>2047</v>
      </c>
    </row>
    <row r="375" spans="29:31">
      <c r="AC375" s="420">
        <v>53813</v>
      </c>
      <c r="AD375" s="421" t="s">
        <v>111</v>
      </c>
      <c r="AE375" s="421">
        <v>2047</v>
      </c>
    </row>
    <row r="376" spans="29:31">
      <c r="AC376" s="420">
        <v>53856</v>
      </c>
      <c r="AD376" s="421" t="s">
        <v>112</v>
      </c>
      <c r="AE376" s="421">
        <v>2047</v>
      </c>
    </row>
    <row r="377" spans="29:31">
      <c r="AC377" s="420">
        <v>53942</v>
      </c>
      <c r="AD377" s="421" t="s">
        <v>113</v>
      </c>
      <c r="AE377" s="421">
        <v>2047</v>
      </c>
    </row>
    <row r="378" spans="29:31">
      <c r="AC378" s="420">
        <v>53977</v>
      </c>
      <c r="AD378" s="421" t="s">
        <v>114</v>
      </c>
      <c r="AE378" s="421">
        <v>2047</v>
      </c>
    </row>
    <row r="379" spans="29:31">
      <c r="AC379" s="420">
        <v>53998</v>
      </c>
      <c r="AD379" s="421" t="s">
        <v>115</v>
      </c>
      <c r="AE379" s="421">
        <v>2047</v>
      </c>
    </row>
    <row r="380" spans="29:31">
      <c r="AC380" s="420">
        <v>54011</v>
      </c>
      <c r="AD380" s="421" t="s">
        <v>116</v>
      </c>
      <c r="AE380" s="421">
        <v>2047</v>
      </c>
    </row>
    <row r="381" spans="29:31">
      <c r="AC381" s="420">
        <v>54051</v>
      </c>
      <c r="AD381" s="421" t="s">
        <v>117</v>
      </c>
      <c r="AE381" s="421">
        <v>2047</v>
      </c>
    </row>
    <row r="382" spans="29:31">
      <c r="AC382" s="420">
        <v>54058</v>
      </c>
      <c r="AD382" s="420" t="s">
        <v>106</v>
      </c>
      <c r="AE382" s="421">
        <v>2048</v>
      </c>
    </row>
    <row r="383" spans="29:31">
      <c r="AC383" s="420">
        <v>54105</v>
      </c>
      <c r="AD383" s="421" t="s">
        <v>107</v>
      </c>
      <c r="AE383" s="421">
        <v>2048</v>
      </c>
    </row>
    <row r="384" spans="29:31">
      <c r="AC384" s="420">
        <v>54106</v>
      </c>
      <c r="AD384" s="421" t="s">
        <v>107</v>
      </c>
      <c r="AE384" s="421">
        <v>2048</v>
      </c>
    </row>
    <row r="385" spans="29:31">
      <c r="AC385" s="420">
        <v>54151</v>
      </c>
      <c r="AD385" s="421" t="s">
        <v>108</v>
      </c>
      <c r="AE385" s="421">
        <v>2048</v>
      </c>
    </row>
    <row r="386" spans="29:31">
      <c r="AC386" s="420">
        <v>54169</v>
      </c>
      <c r="AD386" s="420" t="s">
        <v>109</v>
      </c>
      <c r="AE386" s="421">
        <v>2048</v>
      </c>
    </row>
    <row r="387" spans="29:31">
      <c r="AC387" s="420">
        <v>54153</v>
      </c>
      <c r="AD387" s="421" t="s">
        <v>110</v>
      </c>
      <c r="AE387" s="421">
        <v>2048</v>
      </c>
    </row>
    <row r="388" spans="29:31">
      <c r="AC388" s="420">
        <v>54179</v>
      </c>
      <c r="AD388" s="421" t="s">
        <v>111</v>
      </c>
      <c r="AE388" s="421">
        <v>2048</v>
      </c>
    </row>
    <row r="389" spans="29:31">
      <c r="AC389" s="420">
        <v>54213</v>
      </c>
      <c r="AD389" s="421" t="s">
        <v>112</v>
      </c>
      <c r="AE389" s="421">
        <v>2048</v>
      </c>
    </row>
    <row r="390" spans="29:31">
      <c r="AC390" s="420">
        <v>54308</v>
      </c>
      <c r="AD390" s="421" t="s">
        <v>113</v>
      </c>
      <c r="AE390" s="421">
        <v>2048</v>
      </c>
    </row>
    <row r="391" spans="29:31">
      <c r="AC391" s="420">
        <v>54343</v>
      </c>
      <c r="AD391" s="421" t="s">
        <v>114</v>
      </c>
      <c r="AE391" s="421">
        <v>2048</v>
      </c>
    </row>
    <row r="392" spans="29:31">
      <c r="AC392" s="420">
        <v>54364</v>
      </c>
      <c r="AD392" s="421" t="s">
        <v>115</v>
      </c>
      <c r="AE392" s="421">
        <v>2048</v>
      </c>
    </row>
    <row r="393" spans="29:31">
      <c r="AC393" s="420">
        <v>54377</v>
      </c>
      <c r="AD393" s="421" t="s">
        <v>116</v>
      </c>
      <c r="AE393" s="421">
        <v>2048</v>
      </c>
    </row>
    <row r="394" spans="29:31">
      <c r="AC394" s="420">
        <v>54417</v>
      </c>
      <c r="AD394" s="421" t="s">
        <v>117</v>
      </c>
      <c r="AE394" s="421">
        <v>2048</v>
      </c>
    </row>
    <row r="395" spans="29:31">
      <c r="AC395" s="420">
        <v>54424</v>
      </c>
      <c r="AD395" s="420" t="s">
        <v>106</v>
      </c>
      <c r="AE395" s="421">
        <v>2049</v>
      </c>
    </row>
    <row r="396" spans="29:31">
      <c r="AC396" s="420">
        <v>54483</v>
      </c>
      <c r="AD396" s="421" t="s">
        <v>107</v>
      </c>
      <c r="AE396" s="421">
        <v>2049</v>
      </c>
    </row>
    <row r="397" spans="29:31">
      <c r="AC397" s="420">
        <v>54484</v>
      </c>
      <c r="AD397" s="421" t="s">
        <v>107</v>
      </c>
      <c r="AE397" s="421">
        <v>2049</v>
      </c>
    </row>
    <row r="398" spans="29:31">
      <c r="AC398" s="420">
        <v>54529</v>
      </c>
      <c r="AD398" s="421" t="s">
        <v>108</v>
      </c>
      <c r="AE398" s="421">
        <v>2049</v>
      </c>
    </row>
    <row r="399" spans="29:31">
      <c r="AC399" s="420">
        <v>54534</v>
      </c>
      <c r="AD399" s="420" t="s">
        <v>109</v>
      </c>
      <c r="AE399" s="421">
        <v>2049</v>
      </c>
    </row>
    <row r="400" spans="29:31">
      <c r="AC400" s="420">
        <v>54531</v>
      </c>
      <c r="AD400" s="421" t="s">
        <v>110</v>
      </c>
      <c r="AE400" s="421">
        <v>2049</v>
      </c>
    </row>
    <row r="401" spans="29:31">
      <c r="AC401" s="420">
        <v>54544</v>
      </c>
      <c r="AD401" s="421" t="s">
        <v>111</v>
      </c>
      <c r="AE401" s="421">
        <v>2049</v>
      </c>
    </row>
    <row r="402" spans="29:31">
      <c r="AC402" s="420">
        <v>54591</v>
      </c>
      <c r="AD402" s="421" t="s">
        <v>112</v>
      </c>
      <c r="AE402" s="421">
        <v>2049</v>
      </c>
    </row>
    <row r="403" spans="29:31">
      <c r="AC403" s="420">
        <v>54673</v>
      </c>
      <c r="AD403" s="421" t="s">
        <v>113</v>
      </c>
      <c r="AE403" s="421">
        <v>2049</v>
      </c>
    </row>
    <row r="404" spans="29:31">
      <c r="AC404" s="420">
        <v>54708</v>
      </c>
      <c r="AD404" s="421" t="s">
        <v>114</v>
      </c>
      <c r="AE404" s="421">
        <v>2049</v>
      </c>
    </row>
    <row r="405" spans="29:31">
      <c r="AC405" s="420">
        <v>54729</v>
      </c>
      <c r="AD405" s="421" t="s">
        <v>115</v>
      </c>
      <c r="AE405" s="421">
        <v>2049</v>
      </c>
    </row>
    <row r="406" spans="29:31">
      <c r="AC406" s="420">
        <v>54742</v>
      </c>
      <c r="AD406" s="421" t="s">
        <v>116</v>
      </c>
      <c r="AE406" s="421">
        <v>2049</v>
      </c>
    </row>
    <row r="407" spans="29:31">
      <c r="AC407" s="420">
        <v>54782</v>
      </c>
      <c r="AD407" s="421" t="s">
        <v>117</v>
      </c>
      <c r="AE407" s="421">
        <v>2049</v>
      </c>
    </row>
    <row r="408" spans="29:31">
      <c r="AC408" s="420">
        <v>54789</v>
      </c>
      <c r="AD408" s="420" t="s">
        <v>106</v>
      </c>
      <c r="AE408" s="421">
        <v>2050</v>
      </c>
    </row>
    <row r="409" spans="29:31">
      <c r="AC409" s="420">
        <v>54840</v>
      </c>
      <c r="AD409" s="421" t="s">
        <v>107</v>
      </c>
      <c r="AE409" s="421">
        <v>2050</v>
      </c>
    </row>
    <row r="410" spans="29:31">
      <c r="AC410" s="420">
        <v>54841</v>
      </c>
      <c r="AD410" s="421" t="s">
        <v>107</v>
      </c>
      <c r="AE410" s="421">
        <v>2050</v>
      </c>
    </row>
    <row r="411" spans="29:31">
      <c r="AC411" s="420">
        <v>54886</v>
      </c>
      <c r="AD411" s="421" t="s">
        <v>108</v>
      </c>
      <c r="AE411" s="421">
        <v>2050</v>
      </c>
    </row>
    <row r="412" spans="29:31">
      <c r="AC412" s="420">
        <v>54899</v>
      </c>
      <c r="AD412" s="420" t="s">
        <v>109</v>
      </c>
      <c r="AE412" s="421">
        <v>2050</v>
      </c>
    </row>
    <row r="413" spans="29:31">
      <c r="AC413" s="420">
        <v>54888</v>
      </c>
      <c r="AD413" s="421" t="s">
        <v>110</v>
      </c>
      <c r="AE413" s="421">
        <v>2050</v>
      </c>
    </row>
    <row r="414" spans="29:31">
      <c r="AC414" s="420">
        <v>54909</v>
      </c>
      <c r="AD414" s="421" t="s">
        <v>111</v>
      </c>
      <c r="AE414" s="421">
        <v>2050</v>
      </c>
    </row>
    <row r="415" spans="29:31">
      <c r="AC415" s="420">
        <v>54948</v>
      </c>
      <c r="AD415" s="421" t="s">
        <v>112</v>
      </c>
      <c r="AE415" s="421">
        <v>2050</v>
      </c>
    </row>
    <row r="416" spans="29:31">
      <c r="AC416" s="420">
        <v>55038</v>
      </c>
      <c r="AD416" s="421" t="s">
        <v>113</v>
      </c>
      <c r="AE416" s="421">
        <v>2050</v>
      </c>
    </row>
    <row r="417" spans="29:31">
      <c r="AC417" s="420">
        <v>55073</v>
      </c>
      <c r="AD417" s="421" t="s">
        <v>114</v>
      </c>
      <c r="AE417" s="421">
        <v>2050</v>
      </c>
    </row>
    <row r="418" spans="29:31">
      <c r="AC418" s="420">
        <v>55094</v>
      </c>
      <c r="AD418" s="421" t="s">
        <v>115</v>
      </c>
      <c r="AE418" s="421">
        <v>2050</v>
      </c>
    </row>
    <row r="419" spans="29:31">
      <c r="AC419" s="420">
        <v>55107</v>
      </c>
      <c r="AD419" s="421" t="s">
        <v>116</v>
      </c>
      <c r="AE419" s="421">
        <v>2050</v>
      </c>
    </row>
    <row r="420" spans="29:31">
      <c r="AC420" s="420">
        <v>55147</v>
      </c>
      <c r="AD420" s="421" t="s">
        <v>117</v>
      </c>
      <c r="AE420" s="421">
        <v>2050</v>
      </c>
    </row>
    <row r="421" spans="29:31">
      <c r="AC421" s="420">
        <v>55154</v>
      </c>
      <c r="AD421" s="420" t="s">
        <v>106</v>
      </c>
      <c r="AE421" s="421">
        <v>2051</v>
      </c>
    </row>
    <row r="422" spans="29:31">
      <c r="AC422" s="420">
        <v>55197</v>
      </c>
      <c r="AD422" s="421" t="s">
        <v>107</v>
      </c>
      <c r="AE422" s="421">
        <v>2051</v>
      </c>
    </row>
    <row r="423" spans="29:31">
      <c r="AC423" s="420">
        <v>55198</v>
      </c>
      <c r="AD423" s="421" t="s">
        <v>107</v>
      </c>
      <c r="AE423" s="421">
        <v>2051</v>
      </c>
    </row>
    <row r="424" spans="29:31">
      <c r="AC424" s="420">
        <v>55243</v>
      </c>
      <c r="AD424" s="421" t="s">
        <v>108</v>
      </c>
      <c r="AE424" s="421">
        <v>2051</v>
      </c>
    </row>
    <row r="425" spans="29:31">
      <c r="AC425" s="420">
        <v>55264</v>
      </c>
      <c r="AD425" s="420" t="s">
        <v>109</v>
      </c>
      <c r="AE425" s="421">
        <v>2051</v>
      </c>
    </row>
    <row r="426" spans="29:31">
      <c r="AC426" s="420">
        <v>55245</v>
      </c>
      <c r="AD426" s="421" t="s">
        <v>110</v>
      </c>
      <c r="AE426" s="421">
        <v>2051</v>
      </c>
    </row>
    <row r="427" spans="29:31">
      <c r="AC427" s="420">
        <v>55274</v>
      </c>
      <c r="AD427" s="421" t="s">
        <v>111</v>
      </c>
      <c r="AE427" s="421">
        <v>2051</v>
      </c>
    </row>
    <row r="428" spans="29:31">
      <c r="AC428" s="420">
        <v>55305</v>
      </c>
      <c r="AD428" s="421" t="s">
        <v>112</v>
      </c>
      <c r="AE428" s="421">
        <v>2051</v>
      </c>
    </row>
    <row r="429" spans="29:31">
      <c r="AC429" s="420">
        <v>55403</v>
      </c>
      <c r="AD429" s="421" t="s">
        <v>113</v>
      </c>
      <c r="AE429" s="421">
        <v>2051</v>
      </c>
    </row>
    <row r="430" spans="29:31">
      <c r="AC430" s="420">
        <v>55438</v>
      </c>
      <c r="AD430" s="421" t="s">
        <v>114</v>
      </c>
      <c r="AE430" s="421">
        <v>2051</v>
      </c>
    </row>
    <row r="431" spans="29:31">
      <c r="AC431" s="420">
        <v>55459</v>
      </c>
      <c r="AD431" s="421" t="s">
        <v>115</v>
      </c>
      <c r="AE431" s="421">
        <v>2051</v>
      </c>
    </row>
    <row r="432" spans="29:31">
      <c r="AC432" s="420">
        <v>55472</v>
      </c>
      <c r="AD432" s="421" t="s">
        <v>116</v>
      </c>
      <c r="AE432" s="421">
        <v>2051</v>
      </c>
    </row>
    <row r="433" spans="29:31">
      <c r="AC433" s="420">
        <v>55512</v>
      </c>
      <c r="AD433" s="421" t="s">
        <v>117</v>
      </c>
      <c r="AE433" s="421">
        <v>2051</v>
      </c>
    </row>
    <row r="434" spans="29:31">
      <c r="AC434" s="420">
        <v>55519</v>
      </c>
      <c r="AD434" s="420" t="s">
        <v>106</v>
      </c>
      <c r="AE434" s="421">
        <v>2052</v>
      </c>
    </row>
    <row r="435" spans="29:31">
      <c r="AC435" s="420">
        <v>55582</v>
      </c>
      <c r="AD435" s="421" t="s">
        <v>107</v>
      </c>
      <c r="AE435" s="421">
        <v>2052</v>
      </c>
    </row>
    <row r="436" spans="29:31">
      <c r="AC436" s="420">
        <v>55583</v>
      </c>
      <c r="AD436" s="421" t="s">
        <v>107</v>
      </c>
      <c r="AE436" s="421">
        <v>2052</v>
      </c>
    </row>
    <row r="437" spans="29:31">
      <c r="AC437" s="420">
        <v>55628</v>
      </c>
      <c r="AD437" s="421" t="s">
        <v>108</v>
      </c>
      <c r="AE437" s="421">
        <v>2052</v>
      </c>
    </row>
    <row r="438" spans="29:31">
      <c r="AC438" s="420">
        <v>55630</v>
      </c>
      <c r="AD438" s="420" t="s">
        <v>109</v>
      </c>
      <c r="AE438" s="421">
        <v>2052</v>
      </c>
    </row>
    <row r="439" spans="29:31">
      <c r="AC439" s="420">
        <v>55630</v>
      </c>
      <c r="AD439" s="421" t="s">
        <v>110</v>
      </c>
      <c r="AE439" s="421">
        <v>2052</v>
      </c>
    </row>
    <row r="440" spans="29:31">
      <c r="AC440" s="420">
        <v>55640</v>
      </c>
      <c r="AD440" s="421" t="s">
        <v>111</v>
      </c>
      <c r="AE440" s="421">
        <v>2052</v>
      </c>
    </row>
    <row r="441" spans="29:31">
      <c r="AC441" s="420">
        <v>55690</v>
      </c>
      <c r="AD441" s="421" t="s">
        <v>112</v>
      </c>
      <c r="AE441" s="421">
        <v>2052</v>
      </c>
    </row>
    <row r="442" spans="29:31">
      <c r="AC442" s="420">
        <v>55769</v>
      </c>
      <c r="AD442" s="421" t="s">
        <v>113</v>
      </c>
      <c r="AE442" s="421">
        <v>2052</v>
      </c>
    </row>
    <row r="443" spans="29:31">
      <c r="AC443" s="420">
        <v>55804</v>
      </c>
      <c r="AD443" s="421" t="s">
        <v>114</v>
      </c>
      <c r="AE443" s="421">
        <v>2052</v>
      </c>
    </row>
    <row r="444" spans="29:31">
      <c r="AC444" s="420">
        <v>55825</v>
      </c>
      <c r="AD444" s="421" t="s">
        <v>115</v>
      </c>
      <c r="AE444" s="421">
        <v>2052</v>
      </c>
    </row>
    <row r="445" spans="29:31">
      <c r="AC445" s="420">
        <v>55838</v>
      </c>
      <c r="AD445" s="421" t="s">
        <v>116</v>
      </c>
      <c r="AE445" s="421">
        <v>2052</v>
      </c>
    </row>
    <row r="446" spans="29:31">
      <c r="AC446" s="420">
        <v>55878</v>
      </c>
      <c r="AD446" s="421" t="s">
        <v>117</v>
      </c>
      <c r="AE446" s="421">
        <v>2052</v>
      </c>
    </row>
    <row r="447" spans="29:31">
      <c r="AC447" s="420">
        <v>55885</v>
      </c>
      <c r="AD447" s="420" t="s">
        <v>106</v>
      </c>
      <c r="AE447" s="421">
        <v>2053</v>
      </c>
    </row>
    <row r="448" spans="29:31">
      <c r="AC448" s="420">
        <v>55932</v>
      </c>
      <c r="AD448" s="421" t="s">
        <v>107</v>
      </c>
      <c r="AE448" s="421">
        <v>2053</v>
      </c>
    </row>
    <row r="449" spans="29:31">
      <c r="AC449" s="420">
        <v>55933</v>
      </c>
      <c r="AD449" s="421" t="s">
        <v>107</v>
      </c>
      <c r="AE449" s="421">
        <v>2053</v>
      </c>
    </row>
    <row r="450" spans="29:31">
      <c r="AC450" s="420">
        <v>55978</v>
      </c>
      <c r="AD450" s="421" t="s">
        <v>108</v>
      </c>
      <c r="AE450" s="421">
        <v>2053</v>
      </c>
    </row>
    <row r="451" spans="29:31">
      <c r="AC451" s="420">
        <v>55995</v>
      </c>
      <c r="AD451" s="420" t="s">
        <v>109</v>
      </c>
      <c r="AE451" s="421">
        <v>2053</v>
      </c>
    </row>
    <row r="452" spans="29:31">
      <c r="AC452" s="420">
        <v>55980</v>
      </c>
      <c r="AD452" s="421" t="s">
        <v>110</v>
      </c>
      <c r="AE452" s="421">
        <v>2053</v>
      </c>
    </row>
    <row r="453" spans="29:31">
      <c r="AC453" s="420">
        <v>56005</v>
      </c>
      <c r="AD453" s="421" t="s">
        <v>111</v>
      </c>
      <c r="AE453" s="421">
        <v>2053</v>
      </c>
    </row>
    <row r="454" spans="29:31">
      <c r="AC454" s="420">
        <v>56040</v>
      </c>
      <c r="AD454" s="421" t="s">
        <v>112</v>
      </c>
      <c r="AE454" s="421">
        <v>2053</v>
      </c>
    </row>
    <row r="455" spans="29:31">
      <c r="AC455" s="420">
        <v>56134</v>
      </c>
      <c r="AD455" s="421" t="s">
        <v>113</v>
      </c>
      <c r="AE455" s="421">
        <v>2053</v>
      </c>
    </row>
    <row r="456" spans="29:31">
      <c r="AC456" s="420">
        <v>56169</v>
      </c>
      <c r="AD456" s="421" t="s">
        <v>114</v>
      </c>
      <c r="AE456" s="421">
        <v>2053</v>
      </c>
    </row>
    <row r="457" spans="29:31">
      <c r="AC457" s="420">
        <v>56190</v>
      </c>
      <c r="AD457" s="421" t="s">
        <v>115</v>
      </c>
      <c r="AE457" s="421">
        <v>2053</v>
      </c>
    </row>
    <row r="458" spans="29:31">
      <c r="AC458" s="420">
        <v>56203</v>
      </c>
      <c r="AD458" s="421" t="s">
        <v>116</v>
      </c>
      <c r="AE458" s="421">
        <v>2053</v>
      </c>
    </row>
    <row r="459" spans="29:31">
      <c r="AC459" s="420">
        <v>56243</v>
      </c>
      <c r="AD459" s="421" t="s">
        <v>117</v>
      </c>
      <c r="AE459" s="421">
        <v>2053</v>
      </c>
    </row>
    <row r="460" spans="29:31">
      <c r="AC460" s="420">
        <v>56250</v>
      </c>
      <c r="AD460" s="420" t="s">
        <v>106</v>
      </c>
      <c r="AE460" s="421">
        <v>2054</v>
      </c>
    </row>
    <row r="461" spans="29:31">
      <c r="AC461" s="420">
        <v>56289</v>
      </c>
      <c r="AD461" s="421" t="s">
        <v>107</v>
      </c>
      <c r="AE461" s="421">
        <v>2054</v>
      </c>
    </row>
    <row r="462" spans="29:31">
      <c r="AC462" s="420">
        <v>56290</v>
      </c>
      <c r="AD462" s="421" t="s">
        <v>107</v>
      </c>
      <c r="AE462" s="421">
        <v>2054</v>
      </c>
    </row>
    <row r="463" spans="29:31">
      <c r="AC463" s="420">
        <v>56335</v>
      </c>
      <c r="AD463" s="421" t="s">
        <v>108</v>
      </c>
      <c r="AE463" s="421">
        <v>2054</v>
      </c>
    </row>
    <row r="464" spans="29:31">
      <c r="AC464" s="420">
        <v>56360</v>
      </c>
      <c r="AD464" s="420" t="s">
        <v>109</v>
      </c>
      <c r="AE464" s="421">
        <v>2054</v>
      </c>
    </row>
    <row r="465" spans="29:31">
      <c r="AC465" s="420">
        <v>56337</v>
      </c>
      <c r="AD465" s="421" t="s">
        <v>110</v>
      </c>
      <c r="AE465" s="421">
        <v>2054</v>
      </c>
    </row>
    <row r="466" spans="29:31">
      <c r="AC466" s="420">
        <v>56370</v>
      </c>
      <c r="AD466" s="421" t="s">
        <v>111</v>
      </c>
      <c r="AE466" s="421">
        <v>2054</v>
      </c>
    </row>
    <row r="467" spans="29:31">
      <c r="AC467" s="420">
        <v>56397</v>
      </c>
      <c r="AD467" s="421" t="s">
        <v>112</v>
      </c>
      <c r="AE467" s="421">
        <v>2054</v>
      </c>
    </row>
    <row r="468" spans="29:31">
      <c r="AC468" s="420">
        <v>56499</v>
      </c>
      <c r="AD468" s="421" t="s">
        <v>113</v>
      </c>
      <c r="AE468" s="421">
        <v>2054</v>
      </c>
    </row>
    <row r="469" spans="29:31">
      <c r="AC469" s="420">
        <v>56534</v>
      </c>
      <c r="AD469" s="421" t="s">
        <v>114</v>
      </c>
      <c r="AE469" s="421">
        <v>2054</v>
      </c>
    </row>
    <row r="470" spans="29:31">
      <c r="AC470" s="420">
        <v>56555</v>
      </c>
      <c r="AD470" s="421" t="s">
        <v>115</v>
      </c>
      <c r="AE470" s="421">
        <v>2054</v>
      </c>
    </row>
    <row r="471" spans="29:31">
      <c r="AC471" s="420">
        <v>56568</v>
      </c>
      <c r="AD471" s="421" t="s">
        <v>116</v>
      </c>
      <c r="AE471" s="421">
        <v>2054</v>
      </c>
    </row>
    <row r="472" spans="29:31">
      <c r="AC472" s="420">
        <v>56608</v>
      </c>
      <c r="AD472" s="421" t="s">
        <v>117</v>
      </c>
      <c r="AE472" s="421">
        <v>2054</v>
      </c>
    </row>
    <row r="473" spans="29:31">
      <c r="AC473" s="420">
        <v>56615</v>
      </c>
      <c r="AD473" s="420" t="s">
        <v>106</v>
      </c>
      <c r="AE473" s="421">
        <v>2055</v>
      </c>
    </row>
    <row r="474" spans="29:31">
      <c r="AC474" s="420">
        <v>56674</v>
      </c>
      <c r="AD474" s="421" t="s">
        <v>107</v>
      </c>
      <c r="AE474" s="421">
        <v>2055</v>
      </c>
    </row>
    <row r="475" spans="29:31">
      <c r="AC475" s="420">
        <v>56675</v>
      </c>
      <c r="AD475" s="421" t="s">
        <v>107</v>
      </c>
      <c r="AE475" s="421">
        <v>2055</v>
      </c>
    </row>
    <row r="476" spans="29:31">
      <c r="AC476" s="420">
        <v>56720</v>
      </c>
      <c r="AD476" s="421" t="s">
        <v>108</v>
      </c>
      <c r="AE476" s="421">
        <v>2055</v>
      </c>
    </row>
    <row r="477" spans="29:31">
      <c r="AC477" s="420">
        <v>56725</v>
      </c>
      <c r="AD477" s="420" t="s">
        <v>109</v>
      </c>
      <c r="AE477" s="421">
        <v>2055</v>
      </c>
    </row>
    <row r="478" spans="29:31">
      <c r="AC478" s="420">
        <v>56722</v>
      </c>
      <c r="AD478" s="421" t="s">
        <v>110</v>
      </c>
      <c r="AE478" s="421">
        <v>2055</v>
      </c>
    </row>
    <row r="479" spans="29:31">
      <c r="AC479" s="420">
        <v>56735</v>
      </c>
      <c r="AD479" s="421" t="s">
        <v>111</v>
      </c>
      <c r="AE479" s="421">
        <v>2055</v>
      </c>
    </row>
    <row r="480" spans="29:31">
      <c r="AC480" s="420">
        <v>56782</v>
      </c>
      <c r="AD480" s="421" t="s">
        <v>112</v>
      </c>
      <c r="AE480" s="421">
        <v>2055</v>
      </c>
    </row>
    <row r="481" spans="29:31">
      <c r="AC481" s="420">
        <v>56864</v>
      </c>
      <c r="AD481" s="421" t="s">
        <v>113</v>
      </c>
      <c r="AE481" s="421">
        <v>2055</v>
      </c>
    </row>
    <row r="482" spans="29:31">
      <c r="AC482" s="420">
        <v>56899</v>
      </c>
      <c r="AD482" s="421" t="s">
        <v>114</v>
      </c>
      <c r="AE482" s="421">
        <v>2055</v>
      </c>
    </row>
    <row r="483" spans="29:31">
      <c r="AC483" s="420">
        <v>56920</v>
      </c>
      <c r="AD483" s="421" t="s">
        <v>115</v>
      </c>
      <c r="AE483" s="421">
        <v>2055</v>
      </c>
    </row>
    <row r="484" spans="29:31">
      <c r="AC484" s="420">
        <v>56933</v>
      </c>
      <c r="AD484" s="421" t="s">
        <v>116</v>
      </c>
      <c r="AE484" s="421">
        <v>2055</v>
      </c>
    </row>
    <row r="485" spans="29:31">
      <c r="AC485" s="420">
        <v>56973</v>
      </c>
      <c r="AD485" s="421" t="s">
        <v>117</v>
      </c>
      <c r="AE485" s="421">
        <v>2055</v>
      </c>
    </row>
    <row r="486" spans="29:31">
      <c r="AC486" s="420">
        <v>56980</v>
      </c>
      <c r="AD486" s="420" t="s">
        <v>106</v>
      </c>
      <c r="AE486" s="421">
        <v>2056</v>
      </c>
    </row>
    <row r="487" spans="29:31">
      <c r="AC487" s="420">
        <v>57024</v>
      </c>
      <c r="AD487" s="421" t="s">
        <v>107</v>
      </c>
      <c r="AE487" s="421">
        <v>2056</v>
      </c>
    </row>
    <row r="488" spans="29:31">
      <c r="AC488" s="420">
        <v>57025</v>
      </c>
      <c r="AD488" s="421" t="s">
        <v>107</v>
      </c>
      <c r="AE488" s="421">
        <v>2056</v>
      </c>
    </row>
    <row r="489" spans="29:31">
      <c r="AC489" s="420">
        <v>57070</v>
      </c>
      <c r="AD489" s="421" t="s">
        <v>108</v>
      </c>
      <c r="AE489" s="421">
        <v>2056</v>
      </c>
    </row>
    <row r="490" spans="29:31">
      <c r="AC490" s="420">
        <v>57091</v>
      </c>
      <c r="AD490" s="420" t="s">
        <v>109</v>
      </c>
      <c r="AE490" s="421">
        <v>2056</v>
      </c>
    </row>
    <row r="491" spans="29:31">
      <c r="AC491" s="420">
        <v>57072</v>
      </c>
      <c r="AD491" s="421" t="s">
        <v>110</v>
      </c>
      <c r="AE491" s="421">
        <v>2056</v>
      </c>
    </row>
    <row r="492" spans="29:31">
      <c r="AC492" s="420">
        <v>57101</v>
      </c>
      <c r="AD492" s="421" t="s">
        <v>111</v>
      </c>
      <c r="AE492" s="421">
        <v>2056</v>
      </c>
    </row>
    <row r="493" spans="29:31">
      <c r="AC493" s="420">
        <v>57132</v>
      </c>
      <c r="AD493" s="421" t="s">
        <v>112</v>
      </c>
      <c r="AE493" s="421">
        <v>2056</v>
      </c>
    </row>
    <row r="494" spans="29:31">
      <c r="AC494" s="420">
        <v>57230</v>
      </c>
      <c r="AD494" s="421" t="s">
        <v>113</v>
      </c>
      <c r="AE494" s="421">
        <v>2056</v>
      </c>
    </row>
    <row r="495" spans="29:31">
      <c r="AC495" s="420">
        <v>57265</v>
      </c>
      <c r="AD495" s="421" t="s">
        <v>114</v>
      </c>
      <c r="AE495" s="421">
        <v>2056</v>
      </c>
    </row>
    <row r="496" spans="29:31">
      <c r="AC496" s="420">
        <v>57286</v>
      </c>
      <c r="AD496" s="421" t="s">
        <v>115</v>
      </c>
      <c r="AE496" s="421">
        <v>2056</v>
      </c>
    </row>
    <row r="497" spans="29:31">
      <c r="AC497" s="420">
        <v>57299</v>
      </c>
      <c r="AD497" s="421" t="s">
        <v>116</v>
      </c>
      <c r="AE497" s="421">
        <v>2056</v>
      </c>
    </row>
    <row r="498" spans="29:31">
      <c r="AC498" s="420">
        <v>57339</v>
      </c>
      <c r="AD498" s="421" t="s">
        <v>117</v>
      </c>
      <c r="AE498" s="421">
        <v>2056</v>
      </c>
    </row>
    <row r="499" spans="29:31">
      <c r="AC499" s="420">
        <v>57346</v>
      </c>
      <c r="AD499" s="420" t="s">
        <v>106</v>
      </c>
      <c r="AE499" s="421">
        <v>2057</v>
      </c>
    </row>
    <row r="500" spans="29:31">
      <c r="AC500" s="420">
        <v>57409</v>
      </c>
      <c r="AD500" s="421" t="s">
        <v>107</v>
      </c>
      <c r="AE500" s="421">
        <v>2057</v>
      </c>
    </row>
    <row r="501" spans="29:31">
      <c r="AC501" s="420">
        <v>57410</v>
      </c>
      <c r="AD501" s="421" t="s">
        <v>107</v>
      </c>
      <c r="AE501" s="421">
        <v>2057</v>
      </c>
    </row>
    <row r="502" spans="29:31">
      <c r="AC502" s="420">
        <v>57455</v>
      </c>
      <c r="AD502" s="421" t="s">
        <v>108</v>
      </c>
      <c r="AE502" s="421">
        <v>2057</v>
      </c>
    </row>
    <row r="503" spans="29:31">
      <c r="AC503" s="420">
        <v>57456</v>
      </c>
      <c r="AD503" s="420" t="s">
        <v>109</v>
      </c>
      <c r="AE503" s="421">
        <v>2057</v>
      </c>
    </row>
    <row r="504" spans="29:31">
      <c r="AC504" s="420">
        <v>57457</v>
      </c>
      <c r="AD504" s="421" t="s">
        <v>110</v>
      </c>
      <c r="AE504" s="421">
        <v>2057</v>
      </c>
    </row>
    <row r="505" spans="29:31">
      <c r="AC505" s="420">
        <v>57466</v>
      </c>
      <c r="AD505" s="421" t="s">
        <v>111</v>
      </c>
      <c r="AE505" s="421">
        <v>2057</v>
      </c>
    </row>
    <row r="506" spans="29:31">
      <c r="AC506" s="420">
        <v>57517</v>
      </c>
      <c r="AD506" s="421" t="s">
        <v>112</v>
      </c>
      <c r="AE506" s="421">
        <v>2057</v>
      </c>
    </row>
    <row r="507" spans="29:31">
      <c r="AC507" s="420">
        <v>57595</v>
      </c>
      <c r="AD507" s="421" t="s">
        <v>113</v>
      </c>
      <c r="AE507" s="421">
        <v>2057</v>
      </c>
    </row>
    <row r="508" spans="29:31">
      <c r="AC508" s="420">
        <v>57630</v>
      </c>
      <c r="AD508" s="421" t="s">
        <v>114</v>
      </c>
      <c r="AE508" s="421">
        <v>2057</v>
      </c>
    </row>
    <row r="509" spans="29:31">
      <c r="AC509" s="420">
        <v>57651</v>
      </c>
      <c r="AD509" s="421" t="s">
        <v>115</v>
      </c>
      <c r="AE509" s="421">
        <v>2057</v>
      </c>
    </row>
    <row r="510" spans="29:31">
      <c r="AC510" s="420">
        <v>57664</v>
      </c>
      <c r="AD510" s="421" t="s">
        <v>116</v>
      </c>
      <c r="AE510" s="421">
        <v>2057</v>
      </c>
    </row>
    <row r="511" spans="29:31">
      <c r="AC511" s="420">
        <v>57704</v>
      </c>
      <c r="AD511" s="421" t="s">
        <v>117</v>
      </c>
      <c r="AE511" s="421">
        <v>2057</v>
      </c>
    </row>
    <row r="512" spans="29:31">
      <c r="AC512" s="420">
        <v>57711</v>
      </c>
      <c r="AD512" s="420" t="s">
        <v>106</v>
      </c>
      <c r="AE512" s="421">
        <v>2058</v>
      </c>
    </row>
    <row r="513" spans="29:31">
      <c r="AC513" s="420">
        <v>57766</v>
      </c>
      <c r="AD513" s="421" t="s">
        <v>107</v>
      </c>
      <c r="AE513" s="421">
        <v>2058</v>
      </c>
    </row>
    <row r="514" spans="29:31">
      <c r="AC514" s="420">
        <v>57767</v>
      </c>
      <c r="AD514" s="421" t="s">
        <v>107</v>
      </c>
      <c r="AE514" s="421">
        <v>2058</v>
      </c>
    </row>
    <row r="515" spans="29:31">
      <c r="AC515" s="420">
        <v>57812</v>
      </c>
      <c r="AD515" s="421" t="s">
        <v>108</v>
      </c>
      <c r="AE515" s="421">
        <v>2058</v>
      </c>
    </row>
    <row r="516" spans="29:31">
      <c r="AC516" s="420">
        <v>57821</v>
      </c>
      <c r="AD516" s="420" t="s">
        <v>109</v>
      </c>
      <c r="AE516" s="421">
        <v>2058</v>
      </c>
    </row>
    <row r="517" spans="29:31">
      <c r="AC517" s="420">
        <v>57814</v>
      </c>
      <c r="AD517" s="421" t="s">
        <v>110</v>
      </c>
      <c r="AE517" s="421">
        <v>2058</v>
      </c>
    </row>
    <row r="518" spans="29:31">
      <c r="AC518" s="420">
        <v>57831</v>
      </c>
      <c r="AD518" s="421" t="s">
        <v>111</v>
      </c>
      <c r="AE518" s="421">
        <v>2058</v>
      </c>
    </row>
    <row r="519" spans="29:31">
      <c r="AC519" s="420">
        <v>57874</v>
      </c>
      <c r="AD519" s="421" t="s">
        <v>112</v>
      </c>
      <c r="AE519" s="421">
        <v>2058</v>
      </c>
    </row>
    <row r="520" spans="29:31">
      <c r="AC520" s="420">
        <v>57960</v>
      </c>
      <c r="AD520" s="421" t="s">
        <v>113</v>
      </c>
      <c r="AE520" s="421">
        <v>2058</v>
      </c>
    </row>
    <row r="521" spans="29:31">
      <c r="AC521" s="420">
        <v>57995</v>
      </c>
      <c r="AD521" s="421" t="s">
        <v>114</v>
      </c>
      <c r="AE521" s="421">
        <v>2058</v>
      </c>
    </row>
    <row r="522" spans="29:31">
      <c r="AC522" s="420">
        <v>58016</v>
      </c>
      <c r="AD522" s="421" t="s">
        <v>115</v>
      </c>
      <c r="AE522" s="421">
        <v>2058</v>
      </c>
    </row>
    <row r="523" spans="29:31">
      <c r="AC523" s="420">
        <v>58029</v>
      </c>
      <c r="AD523" s="421" t="s">
        <v>116</v>
      </c>
      <c r="AE523" s="421">
        <v>2058</v>
      </c>
    </row>
    <row r="524" spans="29:31">
      <c r="AC524" s="420">
        <v>58069</v>
      </c>
      <c r="AD524" s="421" t="s">
        <v>117</v>
      </c>
      <c r="AE524" s="421">
        <v>2058</v>
      </c>
    </row>
    <row r="525" spans="29:31">
      <c r="AC525" s="420">
        <v>58076</v>
      </c>
      <c r="AD525" s="420" t="s">
        <v>106</v>
      </c>
      <c r="AE525" s="421">
        <v>2059</v>
      </c>
    </row>
    <row r="526" spans="29:31">
      <c r="AC526" s="420">
        <v>58116</v>
      </c>
      <c r="AD526" s="421" t="s">
        <v>107</v>
      </c>
      <c r="AE526" s="421">
        <v>2059</v>
      </c>
    </row>
    <row r="527" spans="29:31">
      <c r="AC527" s="420">
        <v>58117</v>
      </c>
      <c r="AD527" s="421" t="s">
        <v>107</v>
      </c>
      <c r="AE527" s="421">
        <v>2059</v>
      </c>
    </row>
    <row r="528" spans="29:31">
      <c r="AC528" s="420">
        <v>58162</v>
      </c>
      <c r="AD528" s="421" t="s">
        <v>108</v>
      </c>
      <c r="AE528" s="421">
        <v>2059</v>
      </c>
    </row>
    <row r="529" spans="29:31">
      <c r="AC529" s="420">
        <v>58186</v>
      </c>
      <c r="AD529" s="420" t="s">
        <v>109</v>
      </c>
      <c r="AE529" s="421">
        <v>2059</v>
      </c>
    </row>
    <row r="530" spans="29:31">
      <c r="AC530" s="420">
        <v>58164</v>
      </c>
      <c r="AD530" s="421" t="s">
        <v>110</v>
      </c>
      <c r="AE530" s="421">
        <v>2059</v>
      </c>
    </row>
    <row r="531" spans="29:31">
      <c r="AC531" s="420">
        <v>58196</v>
      </c>
      <c r="AD531" s="421" t="s">
        <v>111</v>
      </c>
      <c r="AE531" s="421">
        <v>2059</v>
      </c>
    </row>
    <row r="532" spans="29:31">
      <c r="AC532" s="420">
        <v>58224</v>
      </c>
      <c r="AD532" s="421" t="s">
        <v>112</v>
      </c>
      <c r="AE532" s="421">
        <v>2059</v>
      </c>
    </row>
    <row r="533" spans="29:31">
      <c r="AC533" s="420">
        <v>58325</v>
      </c>
      <c r="AD533" s="421" t="s">
        <v>113</v>
      </c>
      <c r="AE533" s="421">
        <v>2059</v>
      </c>
    </row>
    <row r="534" spans="29:31">
      <c r="AC534" s="420">
        <v>58360</v>
      </c>
      <c r="AD534" s="421" t="s">
        <v>114</v>
      </c>
      <c r="AE534" s="421">
        <v>2059</v>
      </c>
    </row>
    <row r="535" spans="29:31">
      <c r="AC535" s="420">
        <v>58381</v>
      </c>
      <c r="AD535" s="421" t="s">
        <v>115</v>
      </c>
      <c r="AE535" s="421">
        <v>2059</v>
      </c>
    </row>
    <row r="536" spans="29:31">
      <c r="AC536" s="420">
        <v>58394</v>
      </c>
      <c r="AD536" s="421" t="s">
        <v>116</v>
      </c>
      <c r="AE536" s="421">
        <v>2059</v>
      </c>
    </row>
    <row r="537" spans="29:31">
      <c r="AC537" s="420">
        <v>58434</v>
      </c>
      <c r="AD537" s="421" t="s">
        <v>117</v>
      </c>
      <c r="AE537" s="421">
        <v>2059</v>
      </c>
    </row>
    <row r="538" spans="29:31">
      <c r="AC538" s="420">
        <v>58441</v>
      </c>
      <c r="AD538" s="420" t="s">
        <v>106</v>
      </c>
      <c r="AE538" s="421">
        <v>2060</v>
      </c>
    </row>
    <row r="539" spans="29:31">
      <c r="AC539" s="420">
        <v>58501</v>
      </c>
      <c r="AD539" s="421" t="s">
        <v>107</v>
      </c>
      <c r="AE539" s="421">
        <v>2060</v>
      </c>
    </row>
    <row r="540" spans="29:31">
      <c r="AC540" s="420">
        <v>58502</v>
      </c>
      <c r="AD540" s="421" t="s">
        <v>107</v>
      </c>
      <c r="AE540" s="421">
        <v>2060</v>
      </c>
    </row>
    <row r="541" spans="29:31">
      <c r="AC541" s="420">
        <v>58547</v>
      </c>
      <c r="AD541" s="421" t="s">
        <v>108</v>
      </c>
      <c r="AE541" s="421">
        <v>2060</v>
      </c>
    </row>
    <row r="542" spans="29:31">
      <c r="AC542" s="420">
        <v>58552</v>
      </c>
      <c r="AD542" s="420" t="s">
        <v>109</v>
      </c>
      <c r="AE542" s="421">
        <v>2060</v>
      </c>
    </row>
    <row r="543" spans="29:31">
      <c r="AC543" s="420">
        <v>58549</v>
      </c>
      <c r="AD543" s="421" t="s">
        <v>110</v>
      </c>
      <c r="AE543" s="421">
        <v>2060</v>
      </c>
    </row>
    <row r="544" spans="29:31">
      <c r="AC544" s="420">
        <v>58562</v>
      </c>
      <c r="AD544" s="421" t="s">
        <v>111</v>
      </c>
      <c r="AE544" s="421">
        <v>2060</v>
      </c>
    </row>
    <row r="545" spans="29:31">
      <c r="AC545" s="420">
        <v>58609</v>
      </c>
      <c r="AD545" s="421" t="s">
        <v>112</v>
      </c>
      <c r="AE545" s="421">
        <v>2060</v>
      </c>
    </row>
    <row r="546" spans="29:31">
      <c r="AC546" s="420">
        <v>58691</v>
      </c>
      <c r="AD546" s="421" t="s">
        <v>113</v>
      </c>
      <c r="AE546" s="421">
        <v>2060</v>
      </c>
    </row>
    <row r="547" spans="29:31">
      <c r="AC547" s="420">
        <v>58726</v>
      </c>
      <c r="AD547" s="421" t="s">
        <v>114</v>
      </c>
      <c r="AE547" s="421">
        <v>2060</v>
      </c>
    </row>
    <row r="548" spans="29:31">
      <c r="AC548" s="420">
        <v>58747</v>
      </c>
      <c r="AD548" s="421" t="s">
        <v>115</v>
      </c>
      <c r="AE548" s="421">
        <v>2060</v>
      </c>
    </row>
    <row r="549" spans="29:31">
      <c r="AC549" s="420">
        <v>58760</v>
      </c>
      <c r="AD549" s="421" t="s">
        <v>116</v>
      </c>
      <c r="AE549" s="421">
        <v>2060</v>
      </c>
    </row>
    <row r="550" spans="29:31">
      <c r="AC550" s="420">
        <v>58800</v>
      </c>
      <c r="AD550" s="421" t="s">
        <v>117</v>
      </c>
      <c r="AE550" s="421">
        <v>2060</v>
      </c>
    </row>
    <row r="551" spans="29:31">
      <c r="AC551" s="420">
        <v>58807</v>
      </c>
      <c r="AD551" s="420" t="s">
        <v>106</v>
      </c>
      <c r="AE551" s="421">
        <v>2061</v>
      </c>
    </row>
    <row r="552" spans="29:31">
      <c r="AC552" s="420">
        <v>58858</v>
      </c>
      <c r="AD552" s="421" t="s">
        <v>107</v>
      </c>
      <c r="AE552" s="421">
        <v>2061</v>
      </c>
    </row>
    <row r="553" spans="29:31">
      <c r="AC553" s="420">
        <v>58859</v>
      </c>
      <c r="AD553" s="421" t="s">
        <v>107</v>
      </c>
      <c r="AE553" s="421">
        <v>2061</v>
      </c>
    </row>
    <row r="554" spans="29:31">
      <c r="AC554" s="420">
        <v>58904</v>
      </c>
      <c r="AD554" s="421" t="s">
        <v>108</v>
      </c>
      <c r="AE554" s="421">
        <v>2061</v>
      </c>
    </row>
    <row r="555" spans="29:31">
      <c r="AC555" s="420">
        <v>58917</v>
      </c>
      <c r="AD555" s="420" t="s">
        <v>109</v>
      </c>
      <c r="AE555" s="421">
        <v>2061</v>
      </c>
    </row>
    <row r="556" spans="29:31">
      <c r="AC556" s="420">
        <v>58906</v>
      </c>
      <c r="AD556" s="421" t="s">
        <v>110</v>
      </c>
      <c r="AE556" s="421">
        <v>2061</v>
      </c>
    </row>
    <row r="557" spans="29:31">
      <c r="AC557" s="420">
        <v>58927</v>
      </c>
      <c r="AD557" s="421" t="s">
        <v>111</v>
      </c>
      <c r="AE557" s="421">
        <v>2061</v>
      </c>
    </row>
    <row r="558" spans="29:31">
      <c r="AC558" s="420">
        <v>58966</v>
      </c>
      <c r="AD558" s="421" t="s">
        <v>112</v>
      </c>
      <c r="AE558" s="421">
        <v>2061</v>
      </c>
    </row>
    <row r="559" spans="29:31">
      <c r="AC559" s="420">
        <v>59056</v>
      </c>
      <c r="AD559" s="421" t="s">
        <v>113</v>
      </c>
      <c r="AE559" s="421">
        <v>2061</v>
      </c>
    </row>
    <row r="560" spans="29:31">
      <c r="AC560" s="420">
        <v>59091</v>
      </c>
      <c r="AD560" s="421" t="s">
        <v>114</v>
      </c>
      <c r="AE560" s="421">
        <v>2061</v>
      </c>
    </row>
    <row r="561" spans="29:31">
      <c r="AC561" s="420">
        <v>59112</v>
      </c>
      <c r="AD561" s="421" t="s">
        <v>115</v>
      </c>
      <c r="AE561" s="421">
        <v>2061</v>
      </c>
    </row>
    <row r="562" spans="29:31">
      <c r="AC562" s="420">
        <v>59125</v>
      </c>
      <c r="AD562" s="421" t="s">
        <v>116</v>
      </c>
      <c r="AE562" s="421">
        <v>2061</v>
      </c>
    </row>
    <row r="563" spans="29:31">
      <c r="AC563" s="420">
        <v>59165</v>
      </c>
      <c r="AD563" s="421" t="s">
        <v>117</v>
      </c>
      <c r="AE563" s="421">
        <v>2061</v>
      </c>
    </row>
    <row r="564" spans="29:31">
      <c r="AC564" s="420">
        <v>59172</v>
      </c>
      <c r="AD564" s="420" t="s">
        <v>106</v>
      </c>
      <c r="AE564" s="421">
        <v>2062</v>
      </c>
    </row>
    <row r="565" spans="29:31">
      <c r="AC565" s="420">
        <v>59208</v>
      </c>
      <c r="AD565" s="421" t="s">
        <v>107</v>
      </c>
      <c r="AE565" s="421">
        <v>2062</v>
      </c>
    </row>
    <row r="566" spans="29:31">
      <c r="AC566" s="420">
        <v>59209</v>
      </c>
      <c r="AD566" s="421" t="s">
        <v>107</v>
      </c>
      <c r="AE566" s="421">
        <v>2062</v>
      </c>
    </row>
    <row r="567" spans="29:31">
      <c r="AC567" s="420">
        <v>59254</v>
      </c>
      <c r="AD567" s="421" t="s">
        <v>108</v>
      </c>
      <c r="AE567" s="421">
        <v>2062</v>
      </c>
    </row>
    <row r="568" spans="29:31">
      <c r="AC568" s="420">
        <v>59282</v>
      </c>
      <c r="AD568" s="420" t="s">
        <v>109</v>
      </c>
      <c r="AE568" s="421">
        <v>2062</v>
      </c>
    </row>
    <row r="569" spans="29:31">
      <c r="AC569" s="420">
        <v>59256</v>
      </c>
      <c r="AD569" s="421" t="s">
        <v>110</v>
      </c>
      <c r="AE569" s="421">
        <v>2062</v>
      </c>
    </row>
    <row r="570" spans="29:31">
      <c r="AC570" s="420">
        <v>59292</v>
      </c>
      <c r="AD570" s="421" t="s">
        <v>111</v>
      </c>
      <c r="AE570" s="421">
        <v>2062</v>
      </c>
    </row>
    <row r="571" spans="29:31">
      <c r="AC571" s="420">
        <v>59316</v>
      </c>
      <c r="AD571" s="421" t="s">
        <v>112</v>
      </c>
      <c r="AE571" s="421">
        <v>2062</v>
      </c>
    </row>
    <row r="572" spans="29:31">
      <c r="AC572" s="420">
        <v>59421</v>
      </c>
      <c r="AD572" s="421" t="s">
        <v>113</v>
      </c>
      <c r="AE572" s="421">
        <v>2062</v>
      </c>
    </row>
    <row r="573" spans="29:31">
      <c r="AC573" s="420">
        <v>59456</v>
      </c>
      <c r="AD573" s="421" t="s">
        <v>114</v>
      </c>
      <c r="AE573" s="421">
        <v>2062</v>
      </c>
    </row>
    <row r="574" spans="29:31">
      <c r="AC574" s="420">
        <v>59477</v>
      </c>
      <c r="AD574" s="421" t="s">
        <v>115</v>
      </c>
      <c r="AE574" s="421">
        <v>2062</v>
      </c>
    </row>
    <row r="575" spans="29:31">
      <c r="AC575" s="420">
        <v>59490</v>
      </c>
      <c r="AD575" s="421" t="s">
        <v>116</v>
      </c>
      <c r="AE575" s="421">
        <v>2062</v>
      </c>
    </row>
    <row r="576" spans="29:31">
      <c r="AC576" s="420">
        <v>59530</v>
      </c>
      <c r="AD576" s="421" t="s">
        <v>117</v>
      </c>
      <c r="AE576" s="421">
        <v>2062</v>
      </c>
    </row>
    <row r="577" spans="29:31">
      <c r="AC577" s="420">
        <v>59537</v>
      </c>
      <c r="AD577" s="420" t="s">
        <v>106</v>
      </c>
      <c r="AE577" s="421">
        <v>2063</v>
      </c>
    </row>
    <row r="578" spans="29:31">
      <c r="AC578" s="420">
        <v>59593</v>
      </c>
      <c r="AD578" s="421" t="s">
        <v>107</v>
      </c>
      <c r="AE578" s="421">
        <v>2063</v>
      </c>
    </row>
    <row r="579" spans="29:31">
      <c r="AC579" s="420">
        <v>59594</v>
      </c>
      <c r="AD579" s="421" t="s">
        <v>107</v>
      </c>
      <c r="AE579" s="421">
        <v>2063</v>
      </c>
    </row>
    <row r="580" spans="29:31">
      <c r="AC580" s="420">
        <v>59639</v>
      </c>
      <c r="AD580" s="421" t="s">
        <v>108</v>
      </c>
      <c r="AE580" s="421">
        <v>2063</v>
      </c>
    </row>
    <row r="581" spans="29:31">
      <c r="AC581" s="420">
        <v>59647</v>
      </c>
      <c r="AD581" s="420" t="s">
        <v>109</v>
      </c>
      <c r="AE581" s="421">
        <v>2063</v>
      </c>
    </row>
    <row r="582" spans="29:31">
      <c r="AC582" s="420">
        <v>59641</v>
      </c>
      <c r="AD582" s="421" t="s">
        <v>110</v>
      </c>
      <c r="AE582" s="421">
        <v>2063</v>
      </c>
    </row>
    <row r="583" spans="29:31">
      <c r="AC583" s="420">
        <v>59657</v>
      </c>
      <c r="AD583" s="421" t="s">
        <v>111</v>
      </c>
      <c r="AE583" s="421">
        <v>2063</v>
      </c>
    </row>
    <row r="584" spans="29:31">
      <c r="AC584" s="420">
        <v>59701</v>
      </c>
      <c r="AD584" s="421" t="s">
        <v>112</v>
      </c>
      <c r="AE584" s="421">
        <v>2063</v>
      </c>
    </row>
    <row r="585" spans="29:31">
      <c r="AC585" s="420">
        <v>59786</v>
      </c>
      <c r="AD585" s="421" t="s">
        <v>113</v>
      </c>
      <c r="AE585" s="421">
        <v>2063</v>
      </c>
    </row>
    <row r="586" spans="29:31">
      <c r="AC586" s="420">
        <v>59821</v>
      </c>
      <c r="AD586" s="421" t="s">
        <v>114</v>
      </c>
      <c r="AE586" s="421">
        <v>2063</v>
      </c>
    </row>
    <row r="587" spans="29:31">
      <c r="AC587" s="420">
        <v>59842</v>
      </c>
      <c r="AD587" s="421" t="s">
        <v>115</v>
      </c>
      <c r="AE587" s="421">
        <v>2063</v>
      </c>
    </row>
    <row r="588" spans="29:31">
      <c r="AC588" s="420">
        <v>59855</v>
      </c>
      <c r="AD588" s="421" t="s">
        <v>116</v>
      </c>
      <c r="AE588" s="421">
        <v>2063</v>
      </c>
    </row>
    <row r="589" spans="29:31">
      <c r="AC589" s="420">
        <v>59895</v>
      </c>
      <c r="AD589" s="421" t="s">
        <v>117</v>
      </c>
      <c r="AE589" s="421">
        <v>2063</v>
      </c>
    </row>
    <row r="590" spans="29:31">
      <c r="AC590" s="420">
        <v>59902</v>
      </c>
      <c r="AD590" s="420" t="s">
        <v>106</v>
      </c>
      <c r="AE590" s="421">
        <v>2064</v>
      </c>
    </row>
    <row r="591" spans="29:31">
      <c r="AC591" s="420">
        <v>59950</v>
      </c>
      <c r="AD591" s="421" t="s">
        <v>107</v>
      </c>
      <c r="AE591" s="421">
        <v>2064</v>
      </c>
    </row>
    <row r="592" spans="29:31">
      <c r="AC592" s="420">
        <v>59951</v>
      </c>
      <c r="AD592" s="421" t="s">
        <v>107</v>
      </c>
      <c r="AE592" s="421">
        <v>2064</v>
      </c>
    </row>
    <row r="593" spans="29:31">
      <c r="AC593" s="420">
        <v>59996</v>
      </c>
      <c r="AD593" s="421" t="s">
        <v>108</v>
      </c>
      <c r="AE593" s="421">
        <v>2064</v>
      </c>
    </row>
    <row r="594" spans="29:31">
      <c r="AC594" s="420">
        <v>60013</v>
      </c>
      <c r="AD594" s="420" t="s">
        <v>109</v>
      </c>
      <c r="AE594" s="421">
        <v>2064</v>
      </c>
    </row>
    <row r="595" spans="29:31">
      <c r="AC595" s="420">
        <v>59998</v>
      </c>
      <c r="AD595" s="421" t="s">
        <v>110</v>
      </c>
      <c r="AE595" s="421">
        <v>2064</v>
      </c>
    </row>
    <row r="596" spans="29:31">
      <c r="AC596" s="420">
        <v>60023</v>
      </c>
      <c r="AD596" s="421" t="s">
        <v>111</v>
      </c>
      <c r="AE596" s="421">
        <v>2064</v>
      </c>
    </row>
    <row r="597" spans="29:31">
      <c r="AC597" s="420">
        <v>60058</v>
      </c>
      <c r="AD597" s="421" t="s">
        <v>112</v>
      </c>
      <c r="AE597" s="421">
        <v>2064</v>
      </c>
    </row>
    <row r="598" spans="29:31">
      <c r="AC598" s="420">
        <v>60152</v>
      </c>
      <c r="AD598" s="421" t="s">
        <v>113</v>
      </c>
      <c r="AE598" s="421">
        <v>2064</v>
      </c>
    </row>
    <row r="599" spans="29:31">
      <c r="AC599" s="420">
        <v>60187</v>
      </c>
      <c r="AD599" s="421" t="s">
        <v>114</v>
      </c>
      <c r="AE599" s="421">
        <v>2064</v>
      </c>
    </row>
    <row r="600" spans="29:31">
      <c r="AC600" s="420">
        <v>60208</v>
      </c>
      <c r="AD600" s="421" t="s">
        <v>115</v>
      </c>
      <c r="AE600" s="421">
        <v>2064</v>
      </c>
    </row>
    <row r="601" spans="29:31">
      <c r="AC601" s="420">
        <v>60221</v>
      </c>
      <c r="AD601" s="421" t="s">
        <v>116</v>
      </c>
      <c r="AE601" s="421">
        <v>2064</v>
      </c>
    </row>
    <row r="602" spans="29:31">
      <c r="AC602" s="420">
        <v>60261</v>
      </c>
      <c r="AD602" s="421" t="s">
        <v>117</v>
      </c>
      <c r="AE602" s="421">
        <v>2064</v>
      </c>
    </row>
    <row r="603" spans="29:31">
      <c r="AC603" s="420">
        <v>60268</v>
      </c>
      <c r="AD603" s="420" t="s">
        <v>106</v>
      </c>
      <c r="AE603" s="421">
        <v>2065</v>
      </c>
    </row>
    <row r="604" spans="29:31">
      <c r="AC604" s="420">
        <v>60307</v>
      </c>
      <c r="AD604" s="421" t="s">
        <v>107</v>
      </c>
      <c r="AE604" s="421">
        <v>2065</v>
      </c>
    </row>
    <row r="605" spans="29:31">
      <c r="AC605" s="420">
        <v>60308</v>
      </c>
      <c r="AD605" s="421" t="s">
        <v>107</v>
      </c>
      <c r="AE605" s="421">
        <v>2065</v>
      </c>
    </row>
    <row r="606" spans="29:31">
      <c r="AC606" s="420">
        <v>60353</v>
      </c>
      <c r="AD606" s="421" t="s">
        <v>108</v>
      </c>
      <c r="AE606" s="421">
        <v>2065</v>
      </c>
    </row>
    <row r="607" spans="29:31">
      <c r="AC607" s="420">
        <v>60378</v>
      </c>
      <c r="AD607" s="420" t="s">
        <v>109</v>
      </c>
      <c r="AE607" s="421">
        <v>2065</v>
      </c>
    </row>
    <row r="608" spans="29:31">
      <c r="AC608" s="420">
        <v>60355</v>
      </c>
      <c r="AD608" s="421" t="s">
        <v>110</v>
      </c>
      <c r="AE608" s="421">
        <v>2065</v>
      </c>
    </row>
    <row r="609" spans="29:31">
      <c r="AC609" s="420">
        <v>60388</v>
      </c>
      <c r="AD609" s="421" t="s">
        <v>111</v>
      </c>
      <c r="AE609" s="421">
        <v>2065</v>
      </c>
    </row>
    <row r="610" spans="29:31">
      <c r="AC610" s="420">
        <v>60415</v>
      </c>
      <c r="AD610" s="421" t="s">
        <v>112</v>
      </c>
      <c r="AE610" s="421">
        <v>2065</v>
      </c>
    </row>
    <row r="611" spans="29:31">
      <c r="AC611" s="420">
        <v>60517</v>
      </c>
      <c r="AD611" s="421" t="s">
        <v>113</v>
      </c>
      <c r="AE611" s="421">
        <v>2065</v>
      </c>
    </row>
    <row r="612" spans="29:31">
      <c r="AC612" s="420">
        <v>60552</v>
      </c>
      <c r="AD612" s="421" t="s">
        <v>114</v>
      </c>
      <c r="AE612" s="421">
        <v>2065</v>
      </c>
    </row>
    <row r="613" spans="29:31">
      <c r="AC613" s="420">
        <v>60573</v>
      </c>
      <c r="AD613" s="421" t="s">
        <v>115</v>
      </c>
      <c r="AE613" s="421">
        <v>2065</v>
      </c>
    </row>
    <row r="614" spans="29:31">
      <c r="AC614" s="420">
        <v>60586</v>
      </c>
      <c r="AD614" s="421" t="s">
        <v>116</v>
      </c>
      <c r="AE614" s="421">
        <v>2065</v>
      </c>
    </row>
    <row r="615" spans="29:31">
      <c r="AC615" s="420">
        <v>60626</v>
      </c>
      <c r="AD615" s="421" t="s">
        <v>117</v>
      </c>
      <c r="AE615" s="421">
        <v>2065</v>
      </c>
    </row>
    <row r="616" spans="29:31">
      <c r="AC616" s="420">
        <v>60633</v>
      </c>
      <c r="AD616" s="420" t="s">
        <v>106</v>
      </c>
      <c r="AE616" s="421">
        <v>2066</v>
      </c>
    </row>
    <row r="617" spans="29:31">
      <c r="AC617" s="420">
        <v>60685</v>
      </c>
      <c r="AD617" s="421" t="s">
        <v>107</v>
      </c>
      <c r="AE617" s="421">
        <v>2066</v>
      </c>
    </row>
    <row r="618" spans="29:31">
      <c r="AC618" s="420">
        <v>60686</v>
      </c>
      <c r="AD618" s="421" t="s">
        <v>107</v>
      </c>
      <c r="AE618" s="421">
        <v>2066</v>
      </c>
    </row>
    <row r="619" spans="29:31">
      <c r="AC619" s="420">
        <v>60731</v>
      </c>
      <c r="AD619" s="421" t="s">
        <v>108</v>
      </c>
      <c r="AE619" s="421">
        <v>2066</v>
      </c>
    </row>
    <row r="620" spans="29:31">
      <c r="AC620" s="420">
        <v>60743</v>
      </c>
      <c r="AD620" s="420" t="s">
        <v>109</v>
      </c>
      <c r="AE620" s="421">
        <v>2066</v>
      </c>
    </row>
    <row r="621" spans="29:31">
      <c r="AC621" s="420">
        <v>60733</v>
      </c>
      <c r="AD621" s="421" t="s">
        <v>110</v>
      </c>
      <c r="AE621" s="421">
        <v>2066</v>
      </c>
    </row>
    <row r="622" spans="29:31">
      <c r="AC622" s="420">
        <v>60753</v>
      </c>
      <c r="AD622" s="421" t="s">
        <v>111</v>
      </c>
      <c r="AE622" s="421">
        <v>2066</v>
      </c>
    </row>
    <row r="623" spans="29:31">
      <c r="AC623" s="420">
        <v>60793</v>
      </c>
      <c r="AD623" s="421" t="s">
        <v>112</v>
      </c>
      <c r="AE623" s="421">
        <v>2066</v>
      </c>
    </row>
    <row r="624" spans="29:31">
      <c r="AC624" s="420">
        <v>60882</v>
      </c>
      <c r="AD624" s="421" t="s">
        <v>113</v>
      </c>
      <c r="AE624" s="421">
        <v>2066</v>
      </c>
    </row>
    <row r="625" spans="29:31">
      <c r="AC625" s="420">
        <v>60917</v>
      </c>
      <c r="AD625" s="421" t="s">
        <v>114</v>
      </c>
      <c r="AE625" s="421">
        <v>2066</v>
      </c>
    </row>
    <row r="626" spans="29:31">
      <c r="AC626" s="420">
        <v>60938</v>
      </c>
      <c r="AD626" s="421" t="s">
        <v>115</v>
      </c>
      <c r="AE626" s="421">
        <v>2066</v>
      </c>
    </row>
    <row r="627" spans="29:31">
      <c r="AC627" s="420">
        <v>60951</v>
      </c>
      <c r="AD627" s="421" t="s">
        <v>116</v>
      </c>
      <c r="AE627" s="421">
        <v>2066</v>
      </c>
    </row>
    <row r="628" spans="29:31">
      <c r="AC628" s="420">
        <v>60991</v>
      </c>
      <c r="AD628" s="421" t="s">
        <v>117</v>
      </c>
      <c r="AE628" s="421">
        <v>2066</v>
      </c>
    </row>
    <row r="629" spans="29:31">
      <c r="AC629" s="420">
        <v>60998</v>
      </c>
      <c r="AD629" s="420" t="s">
        <v>106</v>
      </c>
      <c r="AE629" s="421">
        <v>2067</v>
      </c>
    </row>
    <row r="630" spans="29:31">
      <c r="AC630" s="420">
        <v>61042</v>
      </c>
      <c r="AD630" s="421" t="s">
        <v>107</v>
      </c>
      <c r="AE630" s="421">
        <v>2067</v>
      </c>
    </row>
    <row r="631" spans="29:31">
      <c r="AC631" s="420">
        <v>61043</v>
      </c>
      <c r="AD631" s="421" t="s">
        <v>107</v>
      </c>
      <c r="AE631" s="421">
        <v>2067</v>
      </c>
    </row>
    <row r="632" spans="29:31">
      <c r="AC632" s="420">
        <v>61088</v>
      </c>
      <c r="AD632" s="421" t="s">
        <v>108</v>
      </c>
      <c r="AE632" s="421">
        <v>2067</v>
      </c>
    </row>
    <row r="633" spans="29:31">
      <c r="AC633" s="420">
        <v>61108</v>
      </c>
      <c r="AD633" s="420" t="s">
        <v>109</v>
      </c>
      <c r="AE633" s="421">
        <v>2067</v>
      </c>
    </row>
    <row r="634" spans="29:31">
      <c r="AC634" s="420">
        <v>61090</v>
      </c>
      <c r="AD634" s="421" t="s">
        <v>110</v>
      </c>
      <c r="AE634" s="421">
        <v>2067</v>
      </c>
    </row>
    <row r="635" spans="29:31">
      <c r="AC635" s="420">
        <v>61118</v>
      </c>
      <c r="AD635" s="421" t="s">
        <v>111</v>
      </c>
      <c r="AE635" s="421">
        <v>2067</v>
      </c>
    </row>
    <row r="636" spans="29:31">
      <c r="AC636" s="420">
        <v>61150</v>
      </c>
      <c r="AD636" s="421" t="s">
        <v>112</v>
      </c>
      <c r="AE636" s="421">
        <v>2067</v>
      </c>
    </row>
    <row r="637" spans="29:31">
      <c r="AC637" s="420">
        <v>61247</v>
      </c>
      <c r="AD637" s="421" t="s">
        <v>113</v>
      </c>
      <c r="AE637" s="421">
        <v>2067</v>
      </c>
    </row>
    <row r="638" spans="29:31">
      <c r="AC638" s="420">
        <v>61282</v>
      </c>
      <c r="AD638" s="421" t="s">
        <v>114</v>
      </c>
      <c r="AE638" s="421">
        <v>2067</v>
      </c>
    </row>
    <row r="639" spans="29:31">
      <c r="AC639" s="420">
        <v>61303</v>
      </c>
      <c r="AD639" s="421" t="s">
        <v>115</v>
      </c>
      <c r="AE639" s="421">
        <v>2067</v>
      </c>
    </row>
    <row r="640" spans="29:31">
      <c r="AC640" s="420">
        <v>61316</v>
      </c>
      <c r="AD640" s="421" t="s">
        <v>116</v>
      </c>
      <c r="AE640" s="421">
        <v>2067</v>
      </c>
    </row>
    <row r="641" spans="29:31">
      <c r="AC641" s="420">
        <v>61356</v>
      </c>
      <c r="AD641" s="421" t="s">
        <v>117</v>
      </c>
      <c r="AE641" s="421">
        <v>2067</v>
      </c>
    </row>
    <row r="642" spans="29:31">
      <c r="AC642" s="420">
        <v>61363</v>
      </c>
      <c r="AD642" s="420" t="s">
        <v>106</v>
      </c>
      <c r="AE642" s="421">
        <v>2068</v>
      </c>
    </row>
    <row r="643" spans="29:31">
      <c r="AC643" s="420">
        <v>61427</v>
      </c>
      <c r="AD643" s="421" t="s">
        <v>107</v>
      </c>
      <c r="AE643" s="421">
        <v>2068</v>
      </c>
    </row>
    <row r="644" spans="29:31">
      <c r="AC644" s="420">
        <v>61428</v>
      </c>
      <c r="AD644" s="421" t="s">
        <v>107</v>
      </c>
      <c r="AE644" s="421">
        <v>2068</v>
      </c>
    </row>
    <row r="645" spans="29:31">
      <c r="AC645" s="420">
        <v>61473</v>
      </c>
      <c r="AD645" s="421" t="s">
        <v>108</v>
      </c>
      <c r="AE645" s="421">
        <v>2068</v>
      </c>
    </row>
    <row r="646" spans="29:31">
      <c r="AC646" s="420">
        <v>61474</v>
      </c>
      <c r="AD646" s="420" t="s">
        <v>109</v>
      </c>
      <c r="AE646" s="421">
        <v>2068</v>
      </c>
    </row>
    <row r="647" spans="29:31">
      <c r="AC647" s="420">
        <v>61475</v>
      </c>
      <c r="AD647" s="421" t="s">
        <v>110</v>
      </c>
      <c r="AE647" s="421">
        <v>2068</v>
      </c>
    </row>
    <row r="648" spans="29:31">
      <c r="AC648" s="420">
        <v>61484</v>
      </c>
      <c r="AD648" s="421" t="s">
        <v>111</v>
      </c>
      <c r="AE648" s="421">
        <v>2068</v>
      </c>
    </row>
    <row r="649" spans="29:31">
      <c r="AC649" s="420">
        <v>61535</v>
      </c>
      <c r="AD649" s="421" t="s">
        <v>112</v>
      </c>
      <c r="AE649" s="421">
        <v>2068</v>
      </c>
    </row>
    <row r="650" spans="29:31">
      <c r="AC650" s="420">
        <v>61613</v>
      </c>
      <c r="AD650" s="421" t="s">
        <v>113</v>
      </c>
      <c r="AE650" s="421">
        <v>2068</v>
      </c>
    </row>
    <row r="651" spans="29:31">
      <c r="AC651" s="420">
        <v>61648</v>
      </c>
      <c r="AD651" s="421" t="s">
        <v>114</v>
      </c>
      <c r="AE651" s="421">
        <v>2068</v>
      </c>
    </row>
    <row r="652" spans="29:31">
      <c r="AC652" s="420">
        <v>61669</v>
      </c>
      <c r="AD652" s="421" t="s">
        <v>115</v>
      </c>
      <c r="AE652" s="421">
        <v>2068</v>
      </c>
    </row>
    <row r="653" spans="29:31">
      <c r="AC653" s="420">
        <v>61682</v>
      </c>
      <c r="AD653" s="421" t="s">
        <v>116</v>
      </c>
      <c r="AE653" s="421">
        <v>2068</v>
      </c>
    </row>
    <row r="654" spans="29:31">
      <c r="AC654" s="420">
        <v>61722</v>
      </c>
      <c r="AD654" s="421" t="s">
        <v>117</v>
      </c>
      <c r="AE654" s="421">
        <v>2068</v>
      </c>
    </row>
    <row r="655" spans="29:31">
      <c r="AC655" s="420">
        <v>61729</v>
      </c>
      <c r="AD655" s="420" t="s">
        <v>106</v>
      </c>
      <c r="AE655" s="421">
        <v>2069</v>
      </c>
    </row>
    <row r="656" spans="29:31">
      <c r="AC656" s="420">
        <v>61784</v>
      </c>
      <c r="AD656" s="421" t="s">
        <v>107</v>
      </c>
      <c r="AE656" s="421">
        <v>2069</v>
      </c>
    </row>
    <row r="657" spans="29:31">
      <c r="AC657" s="420">
        <v>61785</v>
      </c>
      <c r="AD657" s="421" t="s">
        <v>107</v>
      </c>
      <c r="AE657" s="421">
        <v>2069</v>
      </c>
    </row>
    <row r="658" spans="29:31">
      <c r="AC658" s="420">
        <v>61830</v>
      </c>
      <c r="AD658" s="421" t="s">
        <v>108</v>
      </c>
      <c r="AE658" s="421">
        <v>2069</v>
      </c>
    </row>
    <row r="659" spans="29:31">
      <c r="AC659" s="420">
        <v>61839</v>
      </c>
      <c r="AD659" s="420" t="s">
        <v>109</v>
      </c>
      <c r="AE659" s="421">
        <v>2069</v>
      </c>
    </row>
    <row r="660" spans="29:31">
      <c r="AC660" s="420">
        <v>61832</v>
      </c>
      <c r="AD660" s="421" t="s">
        <v>110</v>
      </c>
      <c r="AE660" s="421">
        <v>2069</v>
      </c>
    </row>
    <row r="661" spans="29:31">
      <c r="AC661" s="420">
        <v>61849</v>
      </c>
      <c r="AD661" s="421" t="s">
        <v>111</v>
      </c>
      <c r="AE661" s="421">
        <v>2069</v>
      </c>
    </row>
    <row r="662" spans="29:31">
      <c r="AC662" s="420">
        <v>61892</v>
      </c>
      <c r="AD662" s="421" t="s">
        <v>112</v>
      </c>
      <c r="AE662" s="421">
        <v>2069</v>
      </c>
    </row>
    <row r="663" spans="29:31">
      <c r="AC663" s="420">
        <v>61978</v>
      </c>
      <c r="AD663" s="421" t="s">
        <v>113</v>
      </c>
      <c r="AE663" s="421">
        <v>2069</v>
      </c>
    </row>
    <row r="664" spans="29:31">
      <c r="AC664" s="420">
        <v>62013</v>
      </c>
      <c r="AD664" s="421" t="s">
        <v>114</v>
      </c>
      <c r="AE664" s="421">
        <v>2069</v>
      </c>
    </row>
    <row r="665" spans="29:31">
      <c r="AC665" s="420">
        <v>62034</v>
      </c>
      <c r="AD665" s="421" t="s">
        <v>115</v>
      </c>
      <c r="AE665" s="421">
        <v>2069</v>
      </c>
    </row>
    <row r="666" spans="29:31">
      <c r="AC666" s="420">
        <v>62047</v>
      </c>
      <c r="AD666" s="421" t="s">
        <v>116</v>
      </c>
      <c r="AE666" s="421">
        <v>2069</v>
      </c>
    </row>
    <row r="667" spans="29:31">
      <c r="AC667" s="420">
        <v>62087</v>
      </c>
      <c r="AD667" s="421" t="s">
        <v>117</v>
      </c>
      <c r="AE667" s="421">
        <v>2069</v>
      </c>
    </row>
    <row r="668" spans="29:31">
      <c r="AC668" s="420">
        <v>62094</v>
      </c>
      <c r="AD668" s="420" t="s">
        <v>106</v>
      </c>
      <c r="AE668" s="421">
        <v>2070</v>
      </c>
    </row>
    <row r="669" spans="29:31">
      <c r="AC669" s="420">
        <v>62134</v>
      </c>
      <c r="AD669" s="421" t="s">
        <v>107</v>
      </c>
      <c r="AE669" s="421">
        <v>2070</v>
      </c>
    </row>
    <row r="670" spans="29:31">
      <c r="AC670" s="420">
        <v>62135</v>
      </c>
      <c r="AD670" s="421" t="s">
        <v>107</v>
      </c>
      <c r="AE670" s="421">
        <v>2070</v>
      </c>
    </row>
    <row r="671" spans="29:31">
      <c r="AC671" s="420">
        <v>62180</v>
      </c>
      <c r="AD671" s="421" t="s">
        <v>108</v>
      </c>
      <c r="AE671" s="421">
        <v>2070</v>
      </c>
    </row>
    <row r="672" spans="29:31">
      <c r="AC672" s="420">
        <v>62204</v>
      </c>
      <c r="AD672" s="420" t="s">
        <v>109</v>
      </c>
      <c r="AE672" s="421">
        <v>2070</v>
      </c>
    </row>
    <row r="673" spans="29:31">
      <c r="AC673" s="420">
        <v>62182</v>
      </c>
      <c r="AD673" s="421" t="s">
        <v>110</v>
      </c>
      <c r="AE673" s="421">
        <v>2070</v>
      </c>
    </row>
    <row r="674" spans="29:31">
      <c r="AC674" s="420">
        <v>62214</v>
      </c>
      <c r="AD674" s="421" t="s">
        <v>111</v>
      </c>
      <c r="AE674" s="421">
        <v>2070</v>
      </c>
    </row>
    <row r="675" spans="29:31">
      <c r="AC675" s="420">
        <v>62242</v>
      </c>
      <c r="AD675" s="421" t="s">
        <v>112</v>
      </c>
      <c r="AE675" s="421">
        <v>2070</v>
      </c>
    </row>
    <row r="676" spans="29:31">
      <c r="AC676" s="420">
        <v>62343</v>
      </c>
      <c r="AD676" s="421" t="s">
        <v>113</v>
      </c>
      <c r="AE676" s="421">
        <v>2070</v>
      </c>
    </row>
    <row r="677" spans="29:31">
      <c r="AC677" s="420">
        <v>62378</v>
      </c>
      <c r="AD677" s="421" t="s">
        <v>114</v>
      </c>
      <c r="AE677" s="421">
        <v>2070</v>
      </c>
    </row>
    <row r="678" spans="29:31">
      <c r="AC678" s="420">
        <v>62399</v>
      </c>
      <c r="AD678" s="421" t="s">
        <v>115</v>
      </c>
      <c r="AE678" s="421">
        <v>2070</v>
      </c>
    </row>
    <row r="679" spans="29:31">
      <c r="AC679" s="420">
        <v>62412</v>
      </c>
      <c r="AD679" s="421" t="s">
        <v>116</v>
      </c>
      <c r="AE679" s="421">
        <v>2070</v>
      </c>
    </row>
    <row r="680" spans="29:31">
      <c r="AC680" s="420">
        <v>62452</v>
      </c>
      <c r="AD680" s="421" t="s">
        <v>117</v>
      </c>
      <c r="AE680" s="421">
        <v>2070</v>
      </c>
    </row>
    <row r="681" spans="29:31">
      <c r="AC681" s="420">
        <v>62459</v>
      </c>
      <c r="AD681" s="420" t="s">
        <v>106</v>
      </c>
      <c r="AE681" s="421">
        <v>2071</v>
      </c>
    </row>
    <row r="682" spans="29:31">
      <c r="AC682" s="420">
        <v>62519</v>
      </c>
      <c r="AD682" s="421" t="s">
        <v>107</v>
      </c>
      <c r="AE682" s="421">
        <v>2071</v>
      </c>
    </row>
    <row r="683" spans="29:31">
      <c r="AC683" s="420">
        <v>62520</v>
      </c>
      <c r="AD683" s="421" t="s">
        <v>107</v>
      </c>
      <c r="AE683" s="421">
        <v>2071</v>
      </c>
    </row>
    <row r="684" spans="29:31">
      <c r="AC684" s="420">
        <v>62565</v>
      </c>
      <c r="AD684" s="421" t="s">
        <v>108</v>
      </c>
      <c r="AE684" s="421">
        <v>2071</v>
      </c>
    </row>
    <row r="685" spans="29:31">
      <c r="AC685" s="420">
        <v>62569</v>
      </c>
      <c r="AD685" s="420" t="s">
        <v>109</v>
      </c>
      <c r="AE685" s="421">
        <v>2071</v>
      </c>
    </row>
    <row r="686" spans="29:31">
      <c r="AC686" s="420">
        <v>62567</v>
      </c>
      <c r="AD686" s="421" t="s">
        <v>110</v>
      </c>
      <c r="AE686" s="421">
        <v>2071</v>
      </c>
    </row>
    <row r="687" spans="29:31">
      <c r="AC687" s="420">
        <v>62579</v>
      </c>
      <c r="AD687" s="421" t="s">
        <v>111</v>
      </c>
      <c r="AE687" s="421">
        <v>2071</v>
      </c>
    </row>
    <row r="688" spans="29:31">
      <c r="AC688" s="420">
        <v>62627</v>
      </c>
      <c r="AD688" s="421" t="s">
        <v>112</v>
      </c>
      <c r="AE688" s="421">
        <v>2071</v>
      </c>
    </row>
    <row r="689" spans="29:31">
      <c r="AC689" s="420">
        <v>62708</v>
      </c>
      <c r="AD689" s="421" t="s">
        <v>113</v>
      </c>
      <c r="AE689" s="421">
        <v>2071</v>
      </c>
    </row>
    <row r="690" spans="29:31">
      <c r="AC690" s="420">
        <v>62743</v>
      </c>
      <c r="AD690" s="421" t="s">
        <v>114</v>
      </c>
      <c r="AE690" s="421">
        <v>2071</v>
      </c>
    </row>
    <row r="691" spans="29:31">
      <c r="AC691" s="420">
        <v>62764</v>
      </c>
      <c r="AD691" s="421" t="s">
        <v>115</v>
      </c>
      <c r="AE691" s="421">
        <v>2071</v>
      </c>
    </row>
    <row r="692" spans="29:31">
      <c r="AC692" s="420">
        <v>62777</v>
      </c>
      <c r="AD692" s="421" t="s">
        <v>116</v>
      </c>
      <c r="AE692" s="421">
        <v>2071</v>
      </c>
    </row>
    <row r="693" spans="29:31">
      <c r="AC693" s="420">
        <v>62817</v>
      </c>
      <c r="AD693" s="421" t="s">
        <v>117</v>
      </c>
      <c r="AE693" s="421">
        <v>2071</v>
      </c>
    </row>
    <row r="694" spans="29:31">
      <c r="AC694" s="420">
        <v>62824</v>
      </c>
      <c r="AD694" s="420" t="s">
        <v>106</v>
      </c>
      <c r="AE694" s="421">
        <v>2072</v>
      </c>
    </row>
    <row r="695" spans="29:31">
      <c r="AC695" s="420">
        <v>62876</v>
      </c>
      <c r="AD695" s="421" t="s">
        <v>107</v>
      </c>
      <c r="AE695" s="421">
        <v>2072</v>
      </c>
    </row>
    <row r="696" spans="29:31">
      <c r="AC696" s="420">
        <v>62877</v>
      </c>
      <c r="AD696" s="421" t="s">
        <v>107</v>
      </c>
      <c r="AE696" s="421">
        <v>2072</v>
      </c>
    </row>
    <row r="697" spans="29:31">
      <c r="AC697" s="420">
        <v>62922</v>
      </c>
      <c r="AD697" s="421" t="s">
        <v>108</v>
      </c>
      <c r="AE697" s="421">
        <v>2072</v>
      </c>
    </row>
    <row r="698" spans="29:31">
      <c r="AC698" s="420">
        <v>62935</v>
      </c>
      <c r="AD698" s="420" t="s">
        <v>109</v>
      </c>
      <c r="AE698" s="421">
        <v>2072</v>
      </c>
    </row>
    <row r="699" spans="29:31">
      <c r="AC699" s="420">
        <v>62924</v>
      </c>
      <c r="AD699" s="421" t="s">
        <v>110</v>
      </c>
      <c r="AE699" s="421">
        <v>2072</v>
      </c>
    </row>
    <row r="700" spans="29:31">
      <c r="AC700" s="420">
        <v>62945</v>
      </c>
      <c r="AD700" s="421" t="s">
        <v>111</v>
      </c>
      <c r="AE700" s="421">
        <v>2072</v>
      </c>
    </row>
    <row r="701" spans="29:31">
      <c r="AC701" s="420">
        <v>62984</v>
      </c>
      <c r="AD701" s="421" t="s">
        <v>112</v>
      </c>
      <c r="AE701" s="421">
        <v>2072</v>
      </c>
    </row>
    <row r="702" spans="29:31">
      <c r="AC702" s="420">
        <v>63074</v>
      </c>
      <c r="AD702" s="421" t="s">
        <v>113</v>
      </c>
      <c r="AE702" s="421">
        <v>2072</v>
      </c>
    </row>
    <row r="703" spans="29:31">
      <c r="AC703" s="420">
        <v>63109</v>
      </c>
      <c r="AD703" s="421" t="s">
        <v>114</v>
      </c>
      <c r="AE703" s="421">
        <v>2072</v>
      </c>
    </row>
    <row r="704" spans="29:31">
      <c r="AC704" s="420">
        <v>63130</v>
      </c>
      <c r="AD704" s="421" t="s">
        <v>115</v>
      </c>
      <c r="AE704" s="421">
        <v>2072</v>
      </c>
    </row>
    <row r="705" spans="29:31">
      <c r="AC705" s="420">
        <v>63143</v>
      </c>
      <c r="AD705" s="421" t="s">
        <v>116</v>
      </c>
      <c r="AE705" s="421">
        <v>2072</v>
      </c>
    </row>
    <row r="706" spans="29:31">
      <c r="AC706" s="420">
        <v>63183</v>
      </c>
      <c r="AD706" s="421" t="s">
        <v>117</v>
      </c>
      <c r="AE706" s="421">
        <v>2072</v>
      </c>
    </row>
    <row r="707" spans="29:31">
      <c r="AC707" s="420">
        <v>63190</v>
      </c>
      <c r="AD707" s="420" t="s">
        <v>106</v>
      </c>
      <c r="AE707" s="421">
        <v>2073</v>
      </c>
    </row>
    <row r="708" spans="29:31">
      <c r="AC708" s="420">
        <v>63226</v>
      </c>
      <c r="AD708" s="421" t="s">
        <v>107</v>
      </c>
      <c r="AE708" s="421">
        <v>2073</v>
      </c>
    </row>
    <row r="709" spans="29:31">
      <c r="AC709" s="420">
        <v>63227</v>
      </c>
      <c r="AD709" s="421" t="s">
        <v>107</v>
      </c>
      <c r="AE709" s="421">
        <v>2073</v>
      </c>
    </row>
    <row r="710" spans="29:31">
      <c r="AC710" s="420">
        <v>63272</v>
      </c>
      <c r="AD710" s="421" t="s">
        <v>108</v>
      </c>
      <c r="AE710" s="421">
        <v>2073</v>
      </c>
    </row>
    <row r="711" spans="29:31">
      <c r="AC711" s="420">
        <v>63300</v>
      </c>
      <c r="AD711" s="420" t="s">
        <v>109</v>
      </c>
      <c r="AE711" s="421">
        <v>2073</v>
      </c>
    </row>
    <row r="712" spans="29:31">
      <c r="AC712" s="420">
        <v>63274</v>
      </c>
      <c r="AD712" s="421" t="s">
        <v>110</v>
      </c>
      <c r="AE712" s="421">
        <v>2073</v>
      </c>
    </row>
    <row r="713" spans="29:31">
      <c r="AC713" s="420">
        <v>63310</v>
      </c>
      <c r="AD713" s="421" t="s">
        <v>111</v>
      </c>
      <c r="AE713" s="421">
        <v>2073</v>
      </c>
    </row>
    <row r="714" spans="29:31">
      <c r="AC714" s="420">
        <v>63334</v>
      </c>
      <c r="AD714" s="421" t="s">
        <v>112</v>
      </c>
      <c r="AE714" s="421">
        <v>2073</v>
      </c>
    </row>
    <row r="715" spans="29:31">
      <c r="AC715" s="420">
        <v>63439</v>
      </c>
      <c r="AD715" s="421" t="s">
        <v>113</v>
      </c>
      <c r="AE715" s="421">
        <v>2073</v>
      </c>
    </row>
    <row r="716" spans="29:31">
      <c r="AC716" s="420">
        <v>63474</v>
      </c>
      <c r="AD716" s="421" t="s">
        <v>114</v>
      </c>
      <c r="AE716" s="421">
        <v>2073</v>
      </c>
    </row>
    <row r="717" spans="29:31">
      <c r="AC717" s="420">
        <v>63495</v>
      </c>
      <c r="AD717" s="421" t="s">
        <v>115</v>
      </c>
      <c r="AE717" s="421">
        <v>2073</v>
      </c>
    </row>
    <row r="718" spans="29:31">
      <c r="AC718" s="420">
        <v>63508</v>
      </c>
      <c r="AD718" s="421" t="s">
        <v>116</v>
      </c>
      <c r="AE718" s="421">
        <v>2073</v>
      </c>
    </row>
    <row r="719" spans="29:31">
      <c r="AC719" s="420">
        <v>63548</v>
      </c>
      <c r="AD719" s="421" t="s">
        <v>117</v>
      </c>
      <c r="AE719" s="421">
        <v>2073</v>
      </c>
    </row>
    <row r="720" spans="29:31">
      <c r="AC720" s="420">
        <v>63555</v>
      </c>
      <c r="AD720" s="420" t="s">
        <v>106</v>
      </c>
      <c r="AE720" s="421">
        <v>2074</v>
      </c>
    </row>
    <row r="721" spans="29:31">
      <c r="AC721" s="420">
        <v>63611</v>
      </c>
      <c r="AD721" s="421" t="s">
        <v>107</v>
      </c>
      <c r="AE721" s="421">
        <v>2074</v>
      </c>
    </row>
    <row r="722" spans="29:31">
      <c r="AC722" s="420">
        <v>63612</v>
      </c>
      <c r="AD722" s="421" t="s">
        <v>107</v>
      </c>
      <c r="AE722" s="421">
        <v>2074</v>
      </c>
    </row>
    <row r="723" spans="29:31">
      <c r="AC723" s="420">
        <v>63657</v>
      </c>
      <c r="AD723" s="421" t="s">
        <v>108</v>
      </c>
      <c r="AE723" s="421">
        <v>2074</v>
      </c>
    </row>
    <row r="724" spans="29:31">
      <c r="AC724" s="420">
        <v>63665</v>
      </c>
      <c r="AD724" s="420" t="s">
        <v>109</v>
      </c>
      <c r="AE724" s="421">
        <v>2074</v>
      </c>
    </row>
    <row r="725" spans="29:31">
      <c r="AC725" s="420">
        <v>63659</v>
      </c>
      <c r="AD725" s="421" t="s">
        <v>110</v>
      </c>
      <c r="AE725" s="421">
        <v>2074</v>
      </c>
    </row>
    <row r="726" spans="29:31">
      <c r="AC726" s="420">
        <v>63675</v>
      </c>
      <c r="AD726" s="421" t="s">
        <v>111</v>
      </c>
      <c r="AE726" s="421">
        <v>2074</v>
      </c>
    </row>
    <row r="727" spans="29:31">
      <c r="AC727" s="420">
        <v>63719</v>
      </c>
      <c r="AD727" s="421" t="s">
        <v>112</v>
      </c>
      <c r="AE727" s="421">
        <v>2074</v>
      </c>
    </row>
    <row r="728" spans="29:31">
      <c r="AC728" s="420">
        <v>63804</v>
      </c>
      <c r="AD728" s="421" t="s">
        <v>113</v>
      </c>
      <c r="AE728" s="421">
        <v>2074</v>
      </c>
    </row>
    <row r="729" spans="29:31">
      <c r="AC729" s="420">
        <v>63839</v>
      </c>
      <c r="AD729" s="421" t="s">
        <v>114</v>
      </c>
      <c r="AE729" s="421">
        <v>2074</v>
      </c>
    </row>
    <row r="730" spans="29:31">
      <c r="AC730" s="420">
        <v>63860</v>
      </c>
      <c r="AD730" s="421" t="s">
        <v>115</v>
      </c>
      <c r="AE730" s="421">
        <v>2074</v>
      </c>
    </row>
    <row r="731" spans="29:31">
      <c r="AC731" s="420">
        <v>63873</v>
      </c>
      <c r="AD731" s="421" t="s">
        <v>116</v>
      </c>
      <c r="AE731" s="421">
        <v>2074</v>
      </c>
    </row>
    <row r="732" spans="29:31">
      <c r="AC732" s="420">
        <v>63913</v>
      </c>
      <c r="AD732" s="421" t="s">
        <v>117</v>
      </c>
      <c r="AE732" s="421">
        <v>2074</v>
      </c>
    </row>
    <row r="733" spans="29:31">
      <c r="AC733" s="420">
        <v>63920</v>
      </c>
      <c r="AD733" s="420" t="s">
        <v>106</v>
      </c>
      <c r="AE733" s="421">
        <v>2075</v>
      </c>
    </row>
    <row r="734" spans="29:31">
      <c r="AC734" s="420">
        <v>63968</v>
      </c>
      <c r="AD734" s="421" t="s">
        <v>107</v>
      </c>
      <c r="AE734" s="421">
        <v>2075</v>
      </c>
    </row>
    <row r="735" spans="29:31">
      <c r="AC735" s="420">
        <v>63969</v>
      </c>
      <c r="AD735" s="421" t="s">
        <v>107</v>
      </c>
      <c r="AE735" s="421">
        <v>2075</v>
      </c>
    </row>
    <row r="736" spans="29:31">
      <c r="AC736" s="420">
        <v>64014</v>
      </c>
      <c r="AD736" s="421" t="s">
        <v>108</v>
      </c>
      <c r="AE736" s="421">
        <v>2075</v>
      </c>
    </row>
    <row r="737" spans="29:31">
      <c r="AC737" s="420">
        <v>64030</v>
      </c>
      <c r="AD737" s="420" t="s">
        <v>109</v>
      </c>
      <c r="AE737" s="421">
        <v>2075</v>
      </c>
    </row>
    <row r="738" spans="29:31">
      <c r="AC738" s="420">
        <v>64016</v>
      </c>
      <c r="AD738" s="421" t="s">
        <v>110</v>
      </c>
      <c r="AE738" s="421">
        <v>2075</v>
      </c>
    </row>
    <row r="739" spans="29:31">
      <c r="AC739" s="420">
        <v>64040</v>
      </c>
      <c r="AD739" s="421" t="s">
        <v>111</v>
      </c>
      <c r="AE739" s="421">
        <v>2075</v>
      </c>
    </row>
    <row r="740" spans="29:31">
      <c r="AC740" s="420">
        <v>64076</v>
      </c>
      <c r="AD740" s="421" t="s">
        <v>112</v>
      </c>
      <c r="AE740" s="421">
        <v>2075</v>
      </c>
    </row>
    <row r="741" spans="29:31">
      <c r="AC741" s="420">
        <v>64169</v>
      </c>
      <c r="AD741" s="421" t="s">
        <v>113</v>
      </c>
      <c r="AE741" s="421">
        <v>2075</v>
      </c>
    </row>
    <row r="742" spans="29:31">
      <c r="AC742" s="420">
        <v>64204</v>
      </c>
      <c r="AD742" s="421" t="s">
        <v>114</v>
      </c>
      <c r="AE742" s="421">
        <v>2075</v>
      </c>
    </row>
    <row r="743" spans="29:31">
      <c r="AC743" s="420">
        <v>64225</v>
      </c>
      <c r="AD743" s="421" t="s">
        <v>115</v>
      </c>
      <c r="AE743" s="421">
        <v>2075</v>
      </c>
    </row>
    <row r="744" spans="29:31">
      <c r="AC744" s="420">
        <v>64238</v>
      </c>
      <c r="AD744" s="421" t="s">
        <v>116</v>
      </c>
      <c r="AE744" s="421">
        <v>2075</v>
      </c>
    </row>
    <row r="745" spans="29:31">
      <c r="AC745" s="420">
        <v>64278</v>
      </c>
      <c r="AD745" s="421" t="s">
        <v>117</v>
      </c>
      <c r="AE745" s="421">
        <v>2075</v>
      </c>
    </row>
    <row r="746" spans="29:31">
      <c r="AC746" s="420">
        <v>64285</v>
      </c>
      <c r="AD746" s="420" t="s">
        <v>106</v>
      </c>
      <c r="AE746" s="421">
        <v>2076</v>
      </c>
    </row>
    <row r="747" spans="29:31">
      <c r="AC747" s="420">
        <v>64346</v>
      </c>
      <c r="AD747" s="421" t="s">
        <v>107</v>
      </c>
      <c r="AE747" s="421">
        <v>2076</v>
      </c>
    </row>
    <row r="748" spans="29:31">
      <c r="AC748" s="420">
        <v>64347</v>
      </c>
      <c r="AD748" s="421" t="s">
        <v>107</v>
      </c>
      <c r="AE748" s="421">
        <v>2076</v>
      </c>
    </row>
    <row r="749" spans="29:31">
      <c r="AC749" s="420">
        <v>64392</v>
      </c>
      <c r="AD749" s="421" t="s">
        <v>108</v>
      </c>
      <c r="AE749" s="421">
        <v>2076</v>
      </c>
    </row>
    <row r="750" spans="29:31">
      <c r="AC750" s="420">
        <v>64396</v>
      </c>
      <c r="AD750" s="420" t="s">
        <v>109</v>
      </c>
      <c r="AE750" s="421">
        <v>2076</v>
      </c>
    </row>
    <row r="751" spans="29:31">
      <c r="AC751" s="420">
        <v>64394</v>
      </c>
      <c r="AD751" s="421" t="s">
        <v>110</v>
      </c>
      <c r="AE751" s="421">
        <v>2076</v>
      </c>
    </row>
    <row r="752" spans="29:31">
      <c r="AC752" s="420">
        <v>64406</v>
      </c>
      <c r="AD752" s="421" t="s">
        <v>111</v>
      </c>
      <c r="AE752" s="421">
        <v>2076</v>
      </c>
    </row>
    <row r="753" spans="29:31">
      <c r="AC753" s="420">
        <v>64454</v>
      </c>
      <c r="AD753" s="421" t="s">
        <v>112</v>
      </c>
      <c r="AE753" s="421">
        <v>2076</v>
      </c>
    </row>
    <row r="754" spans="29:31">
      <c r="AC754" s="420">
        <v>64535</v>
      </c>
      <c r="AD754" s="421" t="s">
        <v>113</v>
      </c>
      <c r="AE754" s="421">
        <v>2076</v>
      </c>
    </row>
    <row r="755" spans="29:31">
      <c r="AC755" s="420">
        <v>64570</v>
      </c>
      <c r="AD755" s="421" t="s">
        <v>114</v>
      </c>
      <c r="AE755" s="421">
        <v>2076</v>
      </c>
    </row>
    <row r="756" spans="29:31">
      <c r="AC756" s="420">
        <v>64591</v>
      </c>
      <c r="AD756" s="421" t="s">
        <v>115</v>
      </c>
      <c r="AE756" s="421">
        <v>2076</v>
      </c>
    </row>
    <row r="757" spans="29:31">
      <c r="AC757" s="420">
        <v>64604</v>
      </c>
      <c r="AD757" s="421" t="s">
        <v>116</v>
      </c>
      <c r="AE757" s="421">
        <v>2076</v>
      </c>
    </row>
    <row r="758" spans="29:31">
      <c r="AC758" s="420">
        <v>64644</v>
      </c>
      <c r="AD758" s="421" t="s">
        <v>117</v>
      </c>
      <c r="AE758" s="421">
        <v>2076</v>
      </c>
    </row>
    <row r="759" spans="29:31">
      <c r="AC759" s="420">
        <v>64651</v>
      </c>
      <c r="AD759" s="420" t="s">
        <v>106</v>
      </c>
      <c r="AE759" s="421">
        <v>2077</v>
      </c>
    </row>
    <row r="760" spans="29:31">
      <c r="AC760" s="420">
        <v>64703</v>
      </c>
      <c r="AD760" s="421" t="s">
        <v>107</v>
      </c>
      <c r="AE760" s="421">
        <v>2077</v>
      </c>
    </row>
    <row r="761" spans="29:31">
      <c r="AC761" s="420">
        <v>64704</v>
      </c>
      <c r="AD761" s="421" t="s">
        <v>107</v>
      </c>
      <c r="AE761" s="421">
        <v>2077</v>
      </c>
    </row>
    <row r="762" spans="29:31">
      <c r="AC762" s="420">
        <v>64749</v>
      </c>
      <c r="AD762" s="421" t="s">
        <v>108</v>
      </c>
      <c r="AE762" s="421">
        <v>2077</v>
      </c>
    </row>
    <row r="763" spans="29:31">
      <c r="AC763" s="420">
        <v>64761</v>
      </c>
      <c r="AD763" s="420" t="s">
        <v>109</v>
      </c>
      <c r="AE763" s="421">
        <v>2077</v>
      </c>
    </row>
    <row r="764" spans="29:31">
      <c r="AC764" s="420">
        <v>64751</v>
      </c>
      <c r="AD764" s="421" t="s">
        <v>110</v>
      </c>
      <c r="AE764" s="421">
        <v>2077</v>
      </c>
    </row>
    <row r="765" spans="29:31">
      <c r="AC765" s="420">
        <v>64771</v>
      </c>
      <c r="AD765" s="421" t="s">
        <v>111</v>
      </c>
      <c r="AE765" s="421">
        <v>2077</v>
      </c>
    </row>
    <row r="766" spans="29:31">
      <c r="AC766" s="420">
        <v>64811</v>
      </c>
      <c r="AD766" s="421" t="s">
        <v>112</v>
      </c>
      <c r="AE766" s="421">
        <v>2077</v>
      </c>
    </row>
    <row r="767" spans="29:31">
      <c r="AC767" s="420">
        <v>64900</v>
      </c>
      <c r="AD767" s="421" t="s">
        <v>113</v>
      </c>
      <c r="AE767" s="421">
        <v>2077</v>
      </c>
    </row>
    <row r="768" spans="29:31">
      <c r="AC768" s="420">
        <v>64935</v>
      </c>
      <c r="AD768" s="421" t="s">
        <v>114</v>
      </c>
      <c r="AE768" s="421">
        <v>2077</v>
      </c>
    </row>
    <row r="769" spans="29:31">
      <c r="AC769" s="420">
        <v>64956</v>
      </c>
      <c r="AD769" s="421" t="s">
        <v>115</v>
      </c>
      <c r="AE769" s="421">
        <v>2077</v>
      </c>
    </row>
    <row r="770" spans="29:31">
      <c r="AC770" s="420">
        <v>64969</v>
      </c>
      <c r="AD770" s="421" t="s">
        <v>116</v>
      </c>
      <c r="AE770" s="421">
        <v>2077</v>
      </c>
    </row>
    <row r="771" spans="29:31">
      <c r="AC771" s="420">
        <v>65009</v>
      </c>
      <c r="AD771" s="421" t="s">
        <v>117</v>
      </c>
      <c r="AE771" s="421">
        <v>2077</v>
      </c>
    </row>
    <row r="772" spans="29:31">
      <c r="AC772" s="420">
        <v>65016</v>
      </c>
      <c r="AD772" s="420" t="s">
        <v>106</v>
      </c>
      <c r="AE772" s="421">
        <v>2078</v>
      </c>
    </row>
    <row r="773" spans="29:31">
      <c r="AC773" s="420">
        <v>65060</v>
      </c>
      <c r="AD773" s="421" t="s">
        <v>107</v>
      </c>
      <c r="AE773" s="421">
        <v>2078</v>
      </c>
    </row>
    <row r="774" spans="29:31">
      <c r="AC774" s="420">
        <v>65061</v>
      </c>
      <c r="AD774" s="421" t="s">
        <v>107</v>
      </c>
      <c r="AE774" s="421">
        <v>2078</v>
      </c>
    </row>
    <row r="775" spans="29:31">
      <c r="AC775" s="420">
        <v>65106</v>
      </c>
      <c r="AD775" s="421" t="s">
        <v>108</v>
      </c>
      <c r="AE775" s="421">
        <v>2078</v>
      </c>
    </row>
    <row r="776" spans="29:31">
      <c r="AC776" s="420">
        <v>65126</v>
      </c>
      <c r="AD776" s="420" t="s">
        <v>109</v>
      </c>
      <c r="AE776" s="421">
        <v>2078</v>
      </c>
    </row>
    <row r="777" spans="29:31">
      <c r="AC777" s="420">
        <v>65108</v>
      </c>
      <c r="AD777" s="421" t="s">
        <v>110</v>
      </c>
      <c r="AE777" s="421">
        <v>2078</v>
      </c>
    </row>
    <row r="778" spans="29:31">
      <c r="AC778" s="420">
        <v>65136</v>
      </c>
      <c r="AD778" s="421" t="s">
        <v>111</v>
      </c>
      <c r="AE778" s="421">
        <v>2078</v>
      </c>
    </row>
    <row r="779" spans="29:31">
      <c r="AC779" s="420">
        <v>65168</v>
      </c>
      <c r="AD779" s="421" t="s">
        <v>112</v>
      </c>
      <c r="AE779" s="421">
        <v>2078</v>
      </c>
    </row>
    <row r="780" spans="29:31">
      <c r="AC780" s="420">
        <v>65265</v>
      </c>
      <c r="AD780" s="421" t="s">
        <v>113</v>
      </c>
      <c r="AE780" s="421">
        <v>2078</v>
      </c>
    </row>
    <row r="781" spans="29:31">
      <c r="AC781" s="420">
        <v>65300</v>
      </c>
      <c r="AD781" s="421" t="s">
        <v>114</v>
      </c>
      <c r="AE781" s="421">
        <v>2078</v>
      </c>
    </row>
    <row r="782" spans="29:31">
      <c r="AC782" s="420">
        <v>65321</v>
      </c>
      <c r="AD782" s="421" t="s">
        <v>115</v>
      </c>
      <c r="AE782" s="421">
        <v>2078</v>
      </c>
    </row>
    <row r="783" spans="29:31">
      <c r="AC783" s="420">
        <v>65334</v>
      </c>
      <c r="AD783" s="421" t="s">
        <v>116</v>
      </c>
      <c r="AE783" s="421">
        <v>2078</v>
      </c>
    </row>
    <row r="784" spans="29:31">
      <c r="AC784" s="420">
        <v>65374</v>
      </c>
      <c r="AD784" s="421" t="s">
        <v>117</v>
      </c>
      <c r="AE784" s="421">
        <v>2078</v>
      </c>
    </row>
    <row r="785" spans="29:31">
      <c r="AC785" s="420">
        <v>65381</v>
      </c>
      <c r="AD785" s="420" t="s">
        <v>106</v>
      </c>
      <c r="AE785" s="421">
        <v>2079</v>
      </c>
    </row>
    <row r="786" spans="29:31">
      <c r="AC786" s="420">
        <v>65438</v>
      </c>
      <c r="AD786" s="421" t="s">
        <v>107</v>
      </c>
      <c r="AE786" s="421">
        <v>2079</v>
      </c>
    </row>
    <row r="787" spans="29:31">
      <c r="AC787" s="420">
        <v>65439</v>
      </c>
      <c r="AD787" s="421" t="s">
        <v>107</v>
      </c>
      <c r="AE787" s="421">
        <v>2079</v>
      </c>
    </row>
    <row r="788" spans="29:31">
      <c r="AC788" s="420">
        <v>65484</v>
      </c>
      <c r="AD788" s="421" t="s">
        <v>108</v>
      </c>
      <c r="AE788" s="421">
        <v>2079</v>
      </c>
    </row>
    <row r="789" spans="29:31">
      <c r="AC789" s="420">
        <v>65491</v>
      </c>
      <c r="AD789" s="420" t="s">
        <v>109</v>
      </c>
      <c r="AE789" s="421">
        <v>2079</v>
      </c>
    </row>
    <row r="790" spans="29:31">
      <c r="AC790" s="420">
        <v>65486</v>
      </c>
      <c r="AD790" s="421" t="s">
        <v>110</v>
      </c>
      <c r="AE790" s="421">
        <v>2079</v>
      </c>
    </row>
    <row r="791" spans="29:31">
      <c r="AC791" s="420">
        <v>65501</v>
      </c>
      <c r="AD791" s="421" t="s">
        <v>111</v>
      </c>
      <c r="AE791" s="421">
        <v>2079</v>
      </c>
    </row>
    <row r="792" spans="29:31">
      <c r="AC792" s="420">
        <v>65546</v>
      </c>
      <c r="AD792" s="421" t="s">
        <v>112</v>
      </c>
      <c r="AE792" s="421">
        <v>2079</v>
      </c>
    </row>
    <row r="793" spans="29:31">
      <c r="AC793" s="420">
        <v>65630</v>
      </c>
      <c r="AD793" s="421" t="s">
        <v>113</v>
      </c>
      <c r="AE793" s="421">
        <v>2079</v>
      </c>
    </row>
    <row r="794" spans="29:31">
      <c r="AC794" s="420">
        <v>65665</v>
      </c>
      <c r="AD794" s="421" t="s">
        <v>114</v>
      </c>
      <c r="AE794" s="421">
        <v>2079</v>
      </c>
    </row>
    <row r="795" spans="29:31">
      <c r="AC795" s="420">
        <v>65686</v>
      </c>
      <c r="AD795" s="421" t="s">
        <v>115</v>
      </c>
      <c r="AE795" s="421">
        <v>2079</v>
      </c>
    </row>
    <row r="796" spans="29:31">
      <c r="AC796" s="420">
        <v>65699</v>
      </c>
      <c r="AD796" s="421" t="s">
        <v>116</v>
      </c>
      <c r="AE796" s="421">
        <v>2079</v>
      </c>
    </row>
    <row r="797" spans="29:31">
      <c r="AC797" s="420">
        <v>65739</v>
      </c>
      <c r="AD797" s="421" t="s">
        <v>117</v>
      </c>
      <c r="AE797" s="421">
        <v>2079</v>
      </c>
    </row>
    <row r="798" spans="29:31">
      <c r="AC798" s="420">
        <v>65746</v>
      </c>
      <c r="AD798" s="420" t="s">
        <v>106</v>
      </c>
      <c r="AE798" s="421">
        <v>2080</v>
      </c>
    </row>
    <row r="799" spans="29:31">
      <c r="AC799" s="420">
        <v>65795</v>
      </c>
      <c r="AD799" s="421" t="s">
        <v>107</v>
      </c>
      <c r="AE799" s="421">
        <v>2080</v>
      </c>
    </row>
    <row r="800" spans="29:31">
      <c r="AC800" s="420">
        <v>65796</v>
      </c>
      <c r="AD800" s="421" t="s">
        <v>107</v>
      </c>
      <c r="AE800" s="421">
        <v>2080</v>
      </c>
    </row>
    <row r="801" spans="29:31">
      <c r="AC801" s="420">
        <v>65841</v>
      </c>
      <c r="AD801" s="421" t="s">
        <v>108</v>
      </c>
      <c r="AE801" s="421">
        <v>2080</v>
      </c>
    </row>
    <row r="802" spans="29:31">
      <c r="AC802" s="420">
        <v>65857</v>
      </c>
      <c r="AD802" s="420" t="s">
        <v>109</v>
      </c>
      <c r="AE802" s="421">
        <v>2080</v>
      </c>
    </row>
    <row r="803" spans="29:31">
      <c r="AC803" s="420">
        <v>65843</v>
      </c>
      <c r="AD803" s="421" t="s">
        <v>110</v>
      </c>
      <c r="AE803" s="421">
        <v>2080</v>
      </c>
    </row>
    <row r="804" spans="29:31">
      <c r="AC804" s="420">
        <v>65867</v>
      </c>
      <c r="AD804" s="421" t="s">
        <v>111</v>
      </c>
      <c r="AE804" s="421">
        <v>2080</v>
      </c>
    </row>
    <row r="805" spans="29:31">
      <c r="AC805" s="420">
        <v>65903</v>
      </c>
      <c r="AD805" s="421" t="s">
        <v>112</v>
      </c>
      <c r="AE805" s="421">
        <v>2080</v>
      </c>
    </row>
    <row r="806" spans="29:31">
      <c r="AC806" s="420">
        <v>65996</v>
      </c>
      <c r="AD806" s="421" t="s">
        <v>113</v>
      </c>
      <c r="AE806" s="421">
        <v>2080</v>
      </c>
    </row>
    <row r="807" spans="29:31">
      <c r="AC807" s="420">
        <v>66031</v>
      </c>
      <c r="AD807" s="421" t="s">
        <v>114</v>
      </c>
      <c r="AE807" s="421">
        <v>2080</v>
      </c>
    </row>
    <row r="808" spans="29:31">
      <c r="AC808" s="420">
        <v>66052</v>
      </c>
      <c r="AD808" s="421" t="s">
        <v>115</v>
      </c>
      <c r="AE808" s="421">
        <v>2080</v>
      </c>
    </row>
    <row r="809" spans="29:31">
      <c r="AC809" s="420">
        <v>66065</v>
      </c>
      <c r="AD809" s="421" t="s">
        <v>116</v>
      </c>
      <c r="AE809" s="421">
        <v>2080</v>
      </c>
    </row>
    <row r="810" spans="29:31">
      <c r="AC810" s="420">
        <v>66105</v>
      </c>
      <c r="AD810" s="421" t="s">
        <v>117</v>
      </c>
      <c r="AE810" s="421">
        <v>2080</v>
      </c>
    </row>
    <row r="811" spans="29:31">
      <c r="AC811" s="420">
        <v>66112</v>
      </c>
      <c r="AD811" s="420" t="s">
        <v>106</v>
      </c>
      <c r="AE811" s="421">
        <v>2081</v>
      </c>
    </row>
    <row r="812" spans="29:31">
      <c r="AC812" s="420">
        <v>66152</v>
      </c>
      <c r="AD812" s="421" t="s">
        <v>107</v>
      </c>
      <c r="AE812" s="421">
        <v>2081</v>
      </c>
    </row>
    <row r="813" spans="29:31">
      <c r="AC813" s="420">
        <v>66153</v>
      </c>
      <c r="AD813" s="421" t="s">
        <v>107</v>
      </c>
      <c r="AE813" s="421">
        <v>2081</v>
      </c>
    </row>
    <row r="814" spans="29:31">
      <c r="AC814" s="420">
        <v>66198</v>
      </c>
      <c r="AD814" s="421" t="s">
        <v>108</v>
      </c>
      <c r="AE814" s="421">
        <v>2081</v>
      </c>
    </row>
    <row r="815" spans="29:31">
      <c r="AC815" s="420">
        <v>66222</v>
      </c>
      <c r="AD815" s="420" t="s">
        <v>109</v>
      </c>
      <c r="AE815" s="421">
        <v>2081</v>
      </c>
    </row>
    <row r="816" spans="29:31">
      <c r="AC816" s="420">
        <v>66200</v>
      </c>
      <c r="AD816" s="421" t="s">
        <v>110</v>
      </c>
      <c r="AE816" s="421">
        <v>2081</v>
      </c>
    </row>
    <row r="817" spans="29:31">
      <c r="AC817" s="420">
        <v>66232</v>
      </c>
      <c r="AD817" s="421" t="s">
        <v>111</v>
      </c>
      <c r="AE817" s="421">
        <v>2081</v>
      </c>
    </row>
    <row r="818" spans="29:31">
      <c r="AC818" s="420">
        <v>66260</v>
      </c>
      <c r="AD818" s="421" t="s">
        <v>112</v>
      </c>
      <c r="AE818" s="421">
        <v>2081</v>
      </c>
    </row>
    <row r="819" spans="29:31">
      <c r="AC819" s="420">
        <v>66361</v>
      </c>
      <c r="AD819" s="421" t="s">
        <v>113</v>
      </c>
      <c r="AE819" s="421">
        <v>2081</v>
      </c>
    </row>
    <row r="820" spans="29:31">
      <c r="AC820" s="420">
        <v>66396</v>
      </c>
      <c r="AD820" s="421" t="s">
        <v>114</v>
      </c>
      <c r="AE820" s="421">
        <v>2081</v>
      </c>
    </row>
    <row r="821" spans="29:31">
      <c r="AC821" s="420">
        <v>66417</v>
      </c>
      <c r="AD821" s="421" t="s">
        <v>115</v>
      </c>
      <c r="AE821" s="421">
        <v>2081</v>
      </c>
    </row>
    <row r="822" spans="29:31">
      <c r="AC822" s="420">
        <v>66430</v>
      </c>
      <c r="AD822" s="421" t="s">
        <v>116</v>
      </c>
      <c r="AE822" s="421">
        <v>2081</v>
      </c>
    </row>
    <row r="823" spans="29:31">
      <c r="AC823" s="420">
        <v>66470</v>
      </c>
      <c r="AD823" s="421" t="s">
        <v>117</v>
      </c>
      <c r="AE823" s="421">
        <v>2081</v>
      </c>
    </row>
    <row r="824" spans="29:31">
      <c r="AC824" s="420">
        <v>66477</v>
      </c>
      <c r="AD824" s="420" t="s">
        <v>106</v>
      </c>
      <c r="AE824" s="421">
        <v>2082</v>
      </c>
    </row>
    <row r="825" spans="29:31">
      <c r="AC825" s="420">
        <v>66537</v>
      </c>
      <c r="AD825" s="421" t="s">
        <v>107</v>
      </c>
      <c r="AE825" s="421">
        <v>2082</v>
      </c>
    </row>
    <row r="826" spans="29:31">
      <c r="AC826" s="420">
        <v>66538</v>
      </c>
      <c r="AD826" s="421" t="s">
        <v>107</v>
      </c>
      <c r="AE826" s="421">
        <v>2082</v>
      </c>
    </row>
    <row r="827" spans="29:31">
      <c r="AC827" s="420">
        <v>66583</v>
      </c>
      <c r="AD827" s="421" t="s">
        <v>108</v>
      </c>
      <c r="AE827" s="421">
        <v>2082</v>
      </c>
    </row>
    <row r="828" spans="29:31">
      <c r="AC828" s="420">
        <v>66587</v>
      </c>
      <c r="AD828" s="420" t="s">
        <v>109</v>
      </c>
      <c r="AE828" s="421">
        <v>2082</v>
      </c>
    </row>
    <row r="829" spans="29:31">
      <c r="AC829" s="420">
        <v>66585</v>
      </c>
      <c r="AD829" s="421" t="s">
        <v>110</v>
      </c>
      <c r="AE829" s="421">
        <v>2082</v>
      </c>
    </row>
    <row r="830" spans="29:31">
      <c r="AC830" s="420">
        <v>66597</v>
      </c>
      <c r="AD830" s="421" t="s">
        <v>111</v>
      </c>
      <c r="AE830" s="421">
        <v>2082</v>
      </c>
    </row>
    <row r="831" spans="29:31">
      <c r="AC831" s="420">
        <v>66645</v>
      </c>
      <c r="AD831" s="421" t="s">
        <v>112</v>
      </c>
      <c r="AE831" s="421">
        <v>2082</v>
      </c>
    </row>
    <row r="832" spans="29:31">
      <c r="AC832" s="420">
        <v>66726</v>
      </c>
      <c r="AD832" s="421" t="s">
        <v>113</v>
      </c>
      <c r="AE832" s="421">
        <v>2082</v>
      </c>
    </row>
    <row r="833" spans="29:31">
      <c r="AC833" s="420">
        <v>66761</v>
      </c>
      <c r="AD833" s="421" t="s">
        <v>114</v>
      </c>
      <c r="AE833" s="421">
        <v>2082</v>
      </c>
    </row>
    <row r="834" spans="29:31">
      <c r="AC834" s="420">
        <v>66782</v>
      </c>
      <c r="AD834" s="421" t="s">
        <v>115</v>
      </c>
      <c r="AE834" s="421">
        <v>2082</v>
      </c>
    </row>
    <row r="835" spans="29:31">
      <c r="AC835" s="420">
        <v>66795</v>
      </c>
      <c r="AD835" s="421" t="s">
        <v>116</v>
      </c>
      <c r="AE835" s="421">
        <v>2082</v>
      </c>
    </row>
    <row r="836" spans="29:31">
      <c r="AC836" s="420">
        <v>66835</v>
      </c>
      <c r="AD836" s="421" t="s">
        <v>117</v>
      </c>
      <c r="AE836" s="421">
        <v>2082</v>
      </c>
    </row>
    <row r="837" spans="29:31">
      <c r="AC837" s="420">
        <v>66842</v>
      </c>
      <c r="AD837" s="420" t="s">
        <v>106</v>
      </c>
      <c r="AE837" s="421">
        <v>2083</v>
      </c>
    </row>
    <row r="838" spans="29:31">
      <c r="AC838" s="420">
        <v>66887</v>
      </c>
      <c r="AD838" s="421" t="s">
        <v>107</v>
      </c>
      <c r="AE838" s="421">
        <v>2083</v>
      </c>
    </row>
    <row r="839" spans="29:31">
      <c r="AC839" s="420">
        <v>66888</v>
      </c>
      <c r="AD839" s="421" t="s">
        <v>107</v>
      </c>
      <c r="AE839" s="421">
        <v>2083</v>
      </c>
    </row>
    <row r="840" spans="29:31">
      <c r="AC840" s="420">
        <v>66933</v>
      </c>
      <c r="AD840" s="421" t="s">
        <v>108</v>
      </c>
      <c r="AE840" s="421">
        <v>2083</v>
      </c>
    </row>
    <row r="841" spans="29:31">
      <c r="AC841" s="420">
        <v>66952</v>
      </c>
      <c r="AD841" s="420" t="s">
        <v>109</v>
      </c>
      <c r="AE841" s="421">
        <v>2083</v>
      </c>
    </row>
    <row r="842" spans="29:31">
      <c r="AC842" s="420">
        <v>66935</v>
      </c>
      <c r="AD842" s="421" t="s">
        <v>110</v>
      </c>
      <c r="AE842" s="421">
        <v>2083</v>
      </c>
    </row>
    <row r="843" spans="29:31">
      <c r="AC843" s="420">
        <v>66962</v>
      </c>
      <c r="AD843" s="421" t="s">
        <v>111</v>
      </c>
      <c r="AE843" s="421">
        <v>2083</v>
      </c>
    </row>
    <row r="844" spans="29:31">
      <c r="AC844" s="420">
        <v>66995</v>
      </c>
      <c r="AD844" s="421" t="s">
        <v>112</v>
      </c>
      <c r="AE844" s="421">
        <v>2083</v>
      </c>
    </row>
    <row r="845" spans="29:31">
      <c r="AC845" s="420">
        <v>67091</v>
      </c>
      <c r="AD845" s="421" t="s">
        <v>113</v>
      </c>
      <c r="AE845" s="421">
        <v>2083</v>
      </c>
    </row>
    <row r="846" spans="29:31">
      <c r="AC846" s="420">
        <v>67126</v>
      </c>
      <c r="AD846" s="421" t="s">
        <v>114</v>
      </c>
      <c r="AE846" s="421">
        <v>2083</v>
      </c>
    </row>
    <row r="847" spans="29:31">
      <c r="AC847" s="420">
        <v>67147</v>
      </c>
      <c r="AD847" s="421" t="s">
        <v>115</v>
      </c>
      <c r="AE847" s="421">
        <v>2083</v>
      </c>
    </row>
    <row r="848" spans="29:31">
      <c r="AC848" s="420">
        <v>67160</v>
      </c>
      <c r="AD848" s="421" t="s">
        <v>116</v>
      </c>
      <c r="AE848" s="421">
        <v>2083</v>
      </c>
    </row>
    <row r="849" spans="29:31">
      <c r="AC849" s="420">
        <v>67200</v>
      </c>
      <c r="AD849" s="421" t="s">
        <v>117</v>
      </c>
      <c r="AE849" s="421">
        <v>2083</v>
      </c>
    </row>
    <row r="850" spans="29:31">
      <c r="AC850" s="420">
        <v>67207</v>
      </c>
      <c r="AD850" s="420" t="s">
        <v>106</v>
      </c>
      <c r="AE850" s="421">
        <v>2084</v>
      </c>
    </row>
    <row r="851" spans="29:31">
      <c r="AC851" s="420">
        <v>67244</v>
      </c>
      <c r="AD851" s="421" t="s">
        <v>107</v>
      </c>
      <c r="AE851" s="421">
        <v>2084</v>
      </c>
    </row>
    <row r="852" spans="29:31">
      <c r="AC852" s="420">
        <v>67245</v>
      </c>
      <c r="AD852" s="421" t="s">
        <v>107</v>
      </c>
      <c r="AE852" s="421">
        <v>2084</v>
      </c>
    </row>
    <row r="853" spans="29:31">
      <c r="AC853" s="420">
        <v>67290</v>
      </c>
      <c r="AD853" s="421" t="s">
        <v>108</v>
      </c>
      <c r="AE853" s="421">
        <v>2084</v>
      </c>
    </row>
    <row r="854" spans="29:31">
      <c r="AC854" s="420">
        <v>67318</v>
      </c>
      <c r="AD854" s="420" t="s">
        <v>109</v>
      </c>
      <c r="AE854" s="421">
        <v>2084</v>
      </c>
    </row>
    <row r="855" spans="29:31">
      <c r="AC855" s="420">
        <v>67292</v>
      </c>
      <c r="AD855" s="421" t="s">
        <v>110</v>
      </c>
      <c r="AE855" s="421">
        <v>2084</v>
      </c>
    </row>
    <row r="856" spans="29:31">
      <c r="AC856" s="420">
        <v>67328</v>
      </c>
      <c r="AD856" s="421" t="s">
        <v>111</v>
      </c>
      <c r="AE856" s="421">
        <v>2084</v>
      </c>
    </row>
    <row r="857" spans="29:31">
      <c r="AC857" s="420">
        <v>67352</v>
      </c>
      <c r="AD857" s="421" t="s">
        <v>112</v>
      </c>
      <c r="AE857" s="421">
        <v>2084</v>
      </c>
    </row>
    <row r="858" spans="29:31">
      <c r="AC858" s="420">
        <v>67457</v>
      </c>
      <c r="AD858" s="421" t="s">
        <v>113</v>
      </c>
      <c r="AE858" s="421">
        <v>2084</v>
      </c>
    </row>
    <row r="859" spans="29:31">
      <c r="AC859" s="420">
        <v>67492</v>
      </c>
      <c r="AD859" s="421" t="s">
        <v>114</v>
      </c>
      <c r="AE859" s="421">
        <v>2084</v>
      </c>
    </row>
    <row r="860" spans="29:31">
      <c r="AC860" s="420">
        <v>67513</v>
      </c>
      <c r="AD860" s="421" t="s">
        <v>115</v>
      </c>
      <c r="AE860" s="421">
        <v>2084</v>
      </c>
    </row>
    <row r="861" spans="29:31">
      <c r="AC861" s="420">
        <v>67526</v>
      </c>
      <c r="AD861" s="421" t="s">
        <v>116</v>
      </c>
      <c r="AE861" s="421">
        <v>2084</v>
      </c>
    </row>
    <row r="862" spans="29:31">
      <c r="AC862" s="420">
        <v>67566</v>
      </c>
      <c r="AD862" s="421" t="s">
        <v>117</v>
      </c>
      <c r="AE862" s="421">
        <v>2084</v>
      </c>
    </row>
    <row r="863" spans="29:31">
      <c r="AC863" s="420">
        <v>67573</v>
      </c>
      <c r="AD863" s="420" t="s">
        <v>106</v>
      </c>
      <c r="AE863" s="421">
        <v>2085</v>
      </c>
    </row>
    <row r="864" spans="29:31">
      <c r="AC864" s="420">
        <v>67629</v>
      </c>
      <c r="AD864" s="421" t="s">
        <v>107</v>
      </c>
      <c r="AE864" s="421">
        <v>2085</v>
      </c>
    </row>
    <row r="865" spans="29:31">
      <c r="AC865" s="420">
        <v>67630</v>
      </c>
      <c r="AD865" s="421" t="s">
        <v>107</v>
      </c>
      <c r="AE865" s="421">
        <v>2085</v>
      </c>
    </row>
    <row r="866" spans="29:31">
      <c r="AC866" s="420">
        <v>67675</v>
      </c>
      <c r="AD866" s="421" t="s">
        <v>108</v>
      </c>
      <c r="AE866" s="421">
        <v>2085</v>
      </c>
    </row>
    <row r="867" spans="29:31">
      <c r="AC867" s="420">
        <v>67683</v>
      </c>
      <c r="AD867" s="420" t="s">
        <v>109</v>
      </c>
      <c r="AE867" s="421">
        <v>2085</v>
      </c>
    </row>
    <row r="868" spans="29:31">
      <c r="AC868" s="420">
        <v>67677</v>
      </c>
      <c r="AD868" s="421" t="s">
        <v>110</v>
      </c>
      <c r="AE868" s="421">
        <v>2085</v>
      </c>
    </row>
    <row r="869" spans="29:31">
      <c r="AC869" s="420">
        <v>67693</v>
      </c>
      <c r="AD869" s="421" t="s">
        <v>111</v>
      </c>
      <c r="AE869" s="421">
        <v>2085</v>
      </c>
    </row>
    <row r="870" spans="29:31">
      <c r="AC870" s="420">
        <v>67737</v>
      </c>
      <c r="AD870" s="421" t="s">
        <v>112</v>
      </c>
      <c r="AE870" s="421">
        <v>2085</v>
      </c>
    </row>
    <row r="871" spans="29:31">
      <c r="AC871" s="420">
        <v>67822</v>
      </c>
      <c r="AD871" s="421" t="s">
        <v>113</v>
      </c>
      <c r="AE871" s="421">
        <v>2085</v>
      </c>
    </row>
    <row r="872" spans="29:31">
      <c r="AC872" s="420">
        <v>67857</v>
      </c>
      <c r="AD872" s="421" t="s">
        <v>114</v>
      </c>
      <c r="AE872" s="421">
        <v>2085</v>
      </c>
    </row>
    <row r="873" spans="29:31">
      <c r="AC873" s="420">
        <v>67878</v>
      </c>
      <c r="AD873" s="421" t="s">
        <v>115</v>
      </c>
      <c r="AE873" s="421">
        <v>2085</v>
      </c>
    </row>
    <row r="874" spans="29:31">
      <c r="AC874" s="420">
        <v>67891</v>
      </c>
      <c r="AD874" s="421" t="s">
        <v>116</v>
      </c>
      <c r="AE874" s="421">
        <v>2085</v>
      </c>
    </row>
    <row r="875" spans="29:31">
      <c r="AC875" s="420">
        <v>67931</v>
      </c>
      <c r="AD875" s="421" t="s">
        <v>117</v>
      </c>
      <c r="AE875" s="421">
        <v>2085</v>
      </c>
    </row>
    <row r="876" spans="29:31">
      <c r="AC876" s="420">
        <v>67938</v>
      </c>
      <c r="AD876" s="420" t="s">
        <v>106</v>
      </c>
      <c r="AE876" s="421">
        <v>2086</v>
      </c>
    </row>
    <row r="877" spans="29:31">
      <c r="AC877" s="420">
        <v>67979</v>
      </c>
      <c r="AD877" s="421" t="s">
        <v>107</v>
      </c>
      <c r="AE877" s="421">
        <v>2086</v>
      </c>
    </row>
    <row r="878" spans="29:31">
      <c r="AC878" s="420">
        <v>67980</v>
      </c>
      <c r="AD878" s="421" t="s">
        <v>107</v>
      </c>
      <c r="AE878" s="421">
        <v>2086</v>
      </c>
    </row>
    <row r="879" spans="29:31">
      <c r="AC879" s="420">
        <v>68025</v>
      </c>
      <c r="AD879" s="421" t="s">
        <v>108</v>
      </c>
      <c r="AE879" s="421">
        <v>2086</v>
      </c>
    </row>
    <row r="880" spans="29:31">
      <c r="AC880" s="420">
        <v>68048</v>
      </c>
      <c r="AD880" s="420" t="s">
        <v>109</v>
      </c>
      <c r="AE880" s="421">
        <v>2086</v>
      </c>
    </row>
    <row r="881" spans="29:31">
      <c r="AC881" s="420">
        <v>68027</v>
      </c>
      <c r="AD881" s="421" t="s">
        <v>110</v>
      </c>
      <c r="AE881" s="421">
        <v>2086</v>
      </c>
    </row>
    <row r="882" spans="29:31">
      <c r="AC882" s="420">
        <v>68058</v>
      </c>
      <c r="AD882" s="421" t="s">
        <v>111</v>
      </c>
      <c r="AE882" s="421">
        <v>2086</v>
      </c>
    </row>
    <row r="883" spans="29:31">
      <c r="AC883" s="420">
        <v>68087</v>
      </c>
      <c r="AD883" s="421" t="s">
        <v>112</v>
      </c>
      <c r="AE883" s="421">
        <v>2086</v>
      </c>
    </row>
    <row r="884" spans="29:31">
      <c r="AC884" s="420">
        <v>68187</v>
      </c>
      <c r="AD884" s="421" t="s">
        <v>113</v>
      </c>
      <c r="AE884" s="421">
        <v>2086</v>
      </c>
    </row>
    <row r="885" spans="29:31">
      <c r="AC885" s="420">
        <v>68222</v>
      </c>
      <c r="AD885" s="421" t="s">
        <v>114</v>
      </c>
      <c r="AE885" s="421">
        <v>2086</v>
      </c>
    </row>
    <row r="886" spans="29:31">
      <c r="AC886" s="420">
        <v>68243</v>
      </c>
      <c r="AD886" s="421" t="s">
        <v>115</v>
      </c>
      <c r="AE886" s="421">
        <v>2086</v>
      </c>
    </row>
    <row r="887" spans="29:31">
      <c r="AC887" s="420">
        <v>68256</v>
      </c>
      <c r="AD887" s="421" t="s">
        <v>116</v>
      </c>
      <c r="AE887" s="421">
        <v>2086</v>
      </c>
    </row>
    <row r="888" spans="29:31">
      <c r="AC888" s="420">
        <v>68296</v>
      </c>
      <c r="AD888" s="421" t="s">
        <v>117</v>
      </c>
      <c r="AE888" s="421">
        <v>2086</v>
      </c>
    </row>
    <row r="889" spans="29:31">
      <c r="AC889" s="420">
        <v>68303</v>
      </c>
      <c r="AD889" s="420" t="s">
        <v>106</v>
      </c>
      <c r="AE889" s="421">
        <v>2087</v>
      </c>
    </row>
    <row r="890" spans="29:31">
      <c r="AC890" s="420">
        <v>68364</v>
      </c>
      <c r="AD890" s="421" t="s">
        <v>107</v>
      </c>
      <c r="AE890" s="421">
        <v>2087</v>
      </c>
    </row>
    <row r="891" spans="29:31">
      <c r="AC891" s="420">
        <v>68365</v>
      </c>
      <c r="AD891" s="421" t="s">
        <v>107</v>
      </c>
      <c r="AE891" s="421">
        <v>2087</v>
      </c>
    </row>
    <row r="892" spans="29:31">
      <c r="AC892" s="420">
        <v>68410</v>
      </c>
      <c r="AD892" s="421" t="s">
        <v>108</v>
      </c>
      <c r="AE892" s="421">
        <v>2087</v>
      </c>
    </row>
    <row r="893" spans="29:31">
      <c r="AC893" s="420">
        <v>68413</v>
      </c>
      <c r="AD893" s="420" t="s">
        <v>109</v>
      </c>
      <c r="AE893" s="421">
        <v>2087</v>
      </c>
    </row>
    <row r="894" spans="29:31">
      <c r="AC894" s="420">
        <v>68412</v>
      </c>
      <c r="AD894" s="421" t="s">
        <v>110</v>
      </c>
      <c r="AE894" s="421">
        <v>2087</v>
      </c>
    </row>
    <row r="895" spans="29:31">
      <c r="AC895" s="420">
        <v>68423</v>
      </c>
      <c r="AD895" s="421" t="s">
        <v>111</v>
      </c>
      <c r="AE895" s="421">
        <v>2087</v>
      </c>
    </row>
    <row r="896" spans="29:31">
      <c r="AC896" s="420">
        <v>68472</v>
      </c>
      <c r="AD896" s="421" t="s">
        <v>112</v>
      </c>
      <c r="AE896" s="421">
        <v>2087</v>
      </c>
    </row>
    <row r="897" spans="29:31">
      <c r="AC897" s="420">
        <v>68552</v>
      </c>
      <c r="AD897" s="421" t="s">
        <v>113</v>
      </c>
      <c r="AE897" s="421">
        <v>2087</v>
      </c>
    </row>
    <row r="898" spans="29:31">
      <c r="AC898" s="420">
        <v>68587</v>
      </c>
      <c r="AD898" s="421" t="s">
        <v>114</v>
      </c>
      <c r="AE898" s="421">
        <v>2087</v>
      </c>
    </row>
    <row r="899" spans="29:31">
      <c r="AC899" s="420">
        <v>68608</v>
      </c>
      <c r="AD899" s="421" t="s">
        <v>115</v>
      </c>
      <c r="AE899" s="421">
        <v>2087</v>
      </c>
    </row>
    <row r="900" spans="29:31">
      <c r="AC900" s="420">
        <v>68621</v>
      </c>
      <c r="AD900" s="421" t="s">
        <v>116</v>
      </c>
      <c r="AE900" s="421">
        <v>2087</v>
      </c>
    </row>
    <row r="901" spans="29:31">
      <c r="AC901" s="420">
        <v>68661</v>
      </c>
      <c r="AD901" s="421" t="s">
        <v>117</v>
      </c>
      <c r="AE901" s="421">
        <v>2087</v>
      </c>
    </row>
    <row r="902" spans="29:31">
      <c r="AC902" s="420">
        <v>68668</v>
      </c>
      <c r="AD902" s="420" t="s">
        <v>106</v>
      </c>
      <c r="AE902" s="421">
        <v>2088</v>
      </c>
    </row>
    <row r="903" spans="29:31">
      <c r="AC903" s="420">
        <v>68721</v>
      </c>
      <c r="AD903" s="421" t="s">
        <v>107</v>
      </c>
      <c r="AE903" s="421">
        <v>2088</v>
      </c>
    </row>
    <row r="904" spans="29:31">
      <c r="AC904" s="420">
        <v>68722</v>
      </c>
      <c r="AD904" s="421" t="s">
        <v>107</v>
      </c>
      <c r="AE904" s="421">
        <v>2088</v>
      </c>
    </row>
    <row r="905" spans="29:31">
      <c r="AC905" s="420">
        <v>68767</v>
      </c>
      <c r="AD905" s="421" t="s">
        <v>108</v>
      </c>
      <c r="AE905" s="421">
        <v>2088</v>
      </c>
    </row>
    <row r="906" spans="29:31">
      <c r="AC906" s="420">
        <v>68779</v>
      </c>
      <c r="AD906" s="420" t="s">
        <v>109</v>
      </c>
      <c r="AE906" s="421">
        <v>2088</v>
      </c>
    </row>
    <row r="907" spans="29:31">
      <c r="AC907" s="420">
        <v>68769</v>
      </c>
      <c r="AD907" s="421" t="s">
        <v>110</v>
      </c>
      <c r="AE907" s="421">
        <v>2088</v>
      </c>
    </row>
    <row r="908" spans="29:31">
      <c r="AC908" s="420">
        <v>68789</v>
      </c>
      <c r="AD908" s="421" t="s">
        <v>111</v>
      </c>
      <c r="AE908" s="421">
        <v>2088</v>
      </c>
    </row>
    <row r="909" spans="29:31">
      <c r="AC909" s="420">
        <v>68829</v>
      </c>
      <c r="AD909" s="421" t="s">
        <v>112</v>
      </c>
      <c r="AE909" s="421">
        <v>2088</v>
      </c>
    </row>
    <row r="910" spans="29:31">
      <c r="AC910" s="420">
        <v>68918</v>
      </c>
      <c r="AD910" s="421" t="s">
        <v>113</v>
      </c>
      <c r="AE910" s="421">
        <v>2088</v>
      </c>
    </row>
    <row r="911" spans="29:31">
      <c r="AC911" s="420">
        <v>68953</v>
      </c>
      <c r="AD911" s="421" t="s">
        <v>114</v>
      </c>
      <c r="AE911" s="421">
        <v>2088</v>
      </c>
    </row>
    <row r="912" spans="29:31">
      <c r="AC912" s="420">
        <v>68974</v>
      </c>
      <c r="AD912" s="421" t="s">
        <v>115</v>
      </c>
      <c r="AE912" s="421">
        <v>2088</v>
      </c>
    </row>
    <row r="913" spans="29:31">
      <c r="AC913" s="420">
        <v>68987</v>
      </c>
      <c r="AD913" s="421" t="s">
        <v>116</v>
      </c>
      <c r="AE913" s="421">
        <v>2088</v>
      </c>
    </row>
    <row r="914" spans="29:31">
      <c r="AC914" s="420">
        <v>69027</v>
      </c>
      <c r="AD914" s="421" t="s">
        <v>117</v>
      </c>
      <c r="AE914" s="421">
        <v>2088</v>
      </c>
    </row>
    <row r="915" spans="29:31">
      <c r="AC915" s="420">
        <v>69034</v>
      </c>
      <c r="AD915" s="420" t="s">
        <v>106</v>
      </c>
      <c r="AE915" s="421">
        <v>2089</v>
      </c>
    </row>
    <row r="916" spans="29:31">
      <c r="AC916" s="420">
        <v>69078</v>
      </c>
      <c r="AD916" s="421" t="s">
        <v>107</v>
      </c>
      <c r="AE916" s="421">
        <v>2089</v>
      </c>
    </row>
    <row r="917" spans="29:31">
      <c r="AC917" s="420">
        <v>69079</v>
      </c>
      <c r="AD917" s="421" t="s">
        <v>107</v>
      </c>
      <c r="AE917" s="421">
        <v>2089</v>
      </c>
    </row>
    <row r="918" spans="29:31">
      <c r="AC918" s="420">
        <v>69124</v>
      </c>
      <c r="AD918" s="421" t="s">
        <v>108</v>
      </c>
      <c r="AE918" s="421">
        <v>2089</v>
      </c>
    </row>
    <row r="919" spans="29:31">
      <c r="AC919" s="420">
        <v>69144</v>
      </c>
      <c r="AD919" s="420" t="s">
        <v>109</v>
      </c>
      <c r="AE919" s="421">
        <v>2089</v>
      </c>
    </row>
    <row r="920" spans="29:31">
      <c r="AC920" s="420">
        <v>69126</v>
      </c>
      <c r="AD920" s="421" t="s">
        <v>110</v>
      </c>
      <c r="AE920" s="421">
        <v>2089</v>
      </c>
    </row>
    <row r="921" spans="29:31">
      <c r="AC921" s="420">
        <v>69154</v>
      </c>
      <c r="AD921" s="421" t="s">
        <v>111</v>
      </c>
      <c r="AE921" s="421">
        <v>2089</v>
      </c>
    </row>
    <row r="922" spans="29:31">
      <c r="AC922" s="420">
        <v>69186</v>
      </c>
      <c r="AD922" s="421" t="s">
        <v>112</v>
      </c>
      <c r="AE922" s="421">
        <v>2089</v>
      </c>
    </row>
    <row r="923" spans="29:31">
      <c r="AC923" s="420">
        <v>69283</v>
      </c>
      <c r="AD923" s="421" t="s">
        <v>113</v>
      </c>
      <c r="AE923" s="421">
        <v>2089</v>
      </c>
    </row>
    <row r="924" spans="29:31">
      <c r="AC924" s="420">
        <v>69318</v>
      </c>
      <c r="AD924" s="421" t="s">
        <v>114</v>
      </c>
      <c r="AE924" s="421">
        <v>2089</v>
      </c>
    </row>
    <row r="925" spans="29:31">
      <c r="AC925" s="420">
        <v>69339</v>
      </c>
      <c r="AD925" s="421" t="s">
        <v>115</v>
      </c>
      <c r="AE925" s="421">
        <v>2089</v>
      </c>
    </row>
    <row r="926" spans="29:31">
      <c r="AC926" s="420">
        <v>69352</v>
      </c>
      <c r="AD926" s="421" t="s">
        <v>116</v>
      </c>
      <c r="AE926" s="421">
        <v>2089</v>
      </c>
    </row>
    <row r="927" spans="29:31">
      <c r="AC927" s="420">
        <v>69392</v>
      </c>
      <c r="AD927" s="421" t="s">
        <v>117</v>
      </c>
      <c r="AE927" s="421">
        <v>2089</v>
      </c>
    </row>
    <row r="928" spans="29:31">
      <c r="AC928" s="420">
        <v>69399</v>
      </c>
      <c r="AD928" s="420" t="s">
        <v>106</v>
      </c>
      <c r="AE928" s="421">
        <v>2090</v>
      </c>
    </row>
    <row r="929" spans="29:31">
      <c r="AC929" s="420">
        <v>69456</v>
      </c>
      <c r="AD929" s="421" t="s">
        <v>107</v>
      </c>
      <c r="AE929" s="421">
        <v>2090</v>
      </c>
    </row>
    <row r="930" spans="29:31">
      <c r="AC930" s="420">
        <v>69457</v>
      </c>
      <c r="AD930" s="421" t="s">
        <v>107</v>
      </c>
      <c r="AE930" s="421">
        <v>2090</v>
      </c>
    </row>
    <row r="931" spans="29:31">
      <c r="AC931" s="420">
        <v>69502</v>
      </c>
      <c r="AD931" s="421" t="s">
        <v>108</v>
      </c>
      <c r="AE931" s="421">
        <v>2090</v>
      </c>
    </row>
    <row r="932" spans="29:31">
      <c r="AC932" s="420">
        <v>69509</v>
      </c>
      <c r="AD932" s="420" t="s">
        <v>109</v>
      </c>
      <c r="AE932" s="421">
        <v>2090</v>
      </c>
    </row>
    <row r="933" spans="29:31">
      <c r="AC933" s="420">
        <v>69504</v>
      </c>
      <c r="AD933" s="421" t="s">
        <v>110</v>
      </c>
      <c r="AE933" s="421">
        <v>2090</v>
      </c>
    </row>
    <row r="934" spans="29:31">
      <c r="AC934" s="420">
        <v>69519</v>
      </c>
      <c r="AD934" s="421" t="s">
        <v>111</v>
      </c>
      <c r="AE934" s="421">
        <v>2090</v>
      </c>
    </row>
    <row r="935" spans="29:31">
      <c r="AC935" s="420">
        <v>69564</v>
      </c>
      <c r="AD935" s="421" t="s">
        <v>112</v>
      </c>
      <c r="AE935" s="421">
        <v>2090</v>
      </c>
    </row>
    <row r="936" spans="29:31">
      <c r="AC936" s="420">
        <v>69648</v>
      </c>
      <c r="AD936" s="421" t="s">
        <v>113</v>
      </c>
      <c r="AE936" s="421">
        <v>2090</v>
      </c>
    </row>
    <row r="937" spans="29:31">
      <c r="AC937" s="420">
        <v>69683</v>
      </c>
      <c r="AD937" s="421" t="s">
        <v>114</v>
      </c>
      <c r="AE937" s="421">
        <v>2090</v>
      </c>
    </row>
    <row r="938" spans="29:31">
      <c r="AC938" s="420">
        <v>69704</v>
      </c>
      <c r="AD938" s="421" t="s">
        <v>115</v>
      </c>
      <c r="AE938" s="421">
        <v>2090</v>
      </c>
    </row>
    <row r="939" spans="29:31">
      <c r="AC939" s="420">
        <v>69717</v>
      </c>
      <c r="AD939" s="421" t="s">
        <v>116</v>
      </c>
      <c r="AE939" s="421">
        <v>2090</v>
      </c>
    </row>
    <row r="940" spans="29:31">
      <c r="AC940" s="420">
        <v>69757</v>
      </c>
      <c r="AD940" s="421" t="s">
        <v>117</v>
      </c>
      <c r="AE940" s="421">
        <v>2090</v>
      </c>
    </row>
    <row r="941" spans="29:31">
      <c r="AC941" s="420">
        <v>69764</v>
      </c>
      <c r="AD941" s="420" t="s">
        <v>106</v>
      </c>
      <c r="AE941" s="421">
        <v>2091</v>
      </c>
    </row>
    <row r="942" spans="29:31">
      <c r="AC942" s="420">
        <v>69813</v>
      </c>
      <c r="AD942" s="421" t="s">
        <v>107</v>
      </c>
      <c r="AE942" s="421">
        <v>2091</v>
      </c>
    </row>
    <row r="943" spans="29:31">
      <c r="AC943" s="420">
        <v>69814</v>
      </c>
      <c r="AD943" s="421" t="s">
        <v>107</v>
      </c>
      <c r="AE943" s="421">
        <v>2091</v>
      </c>
    </row>
    <row r="944" spans="29:31">
      <c r="AC944" s="420">
        <v>69859</v>
      </c>
      <c r="AD944" s="421" t="s">
        <v>108</v>
      </c>
      <c r="AE944" s="421">
        <v>2091</v>
      </c>
    </row>
    <row r="945" spans="29:31">
      <c r="AC945" s="420">
        <v>69874</v>
      </c>
      <c r="AD945" s="420" t="s">
        <v>109</v>
      </c>
      <c r="AE945" s="421">
        <v>2091</v>
      </c>
    </row>
    <row r="946" spans="29:31">
      <c r="AC946" s="420">
        <v>69861</v>
      </c>
      <c r="AD946" s="421" t="s">
        <v>110</v>
      </c>
      <c r="AE946" s="421">
        <v>2091</v>
      </c>
    </row>
    <row r="947" spans="29:31">
      <c r="AC947" s="420">
        <v>69884</v>
      </c>
      <c r="AD947" s="421" t="s">
        <v>111</v>
      </c>
      <c r="AE947" s="421">
        <v>2091</v>
      </c>
    </row>
    <row r="948" spans="29:31">
      <c r="AC948" s="420">
        <v>69921</v>
      </c>
      <c r="AD948" s="421" t="s">
        <v>112</v>
      </c>
      <c r="AE948" s="421">
        <v>2091</v>
      </c>
    </row>
    <row r="949" spans="29:31">
      <c r="AC949" s="420">
        <v>70013</v>
      </c>
      <c r="AD949" s="421" t="s">
        <v>113</v>
      </c>
      <c r="AE949" s="421">
        <v>2091</v>
      </c>
    </row>
    <row r="950" spans="29:31">
      <c r="AC950" s="420">
        <v>70048</v>
      </c>
      <c r="AD950" s="421" t="s">
        <v>114</v>
      </c>
      <c r="AE950" s="421">
        <v>2091</v>
      </c>
    </row>
    <row r="951" spans="29:31">
      <c r="AC951" s="420">
        <v>70069</v>
      </c>
      <c r="AD951" s="421" t="s">
        <v>115</v>
      </c>
      <c r="AE951" s="421">
        <v>2091</v>
      </c>
    </row>
    <row r="952" spans="29:31">
      <c r="AC952" s="420">
        <v>70082</v>
      </c>
      <c r="AD952" s="421" t="s">
        <v>116</v>
      </c>
      <c r="AE952" s="421">
        <v>2091</v>
      </c>
    </row>
    <row r="953" spans="29:31">
      <c r="AC953" s="420">
        <v>70122</v>
      </c>
      <c r="AD953" s="421" t="s">
        <v>117</v>
      </c>
      <c r="AE953" s="421">
        <v>2091</v>
      </c>
    </row>
    <row r="954" spans="29:31">
      <c r="AC954" s="420">
        <v>70129</v>
      </c>
      <c r="AD954" s="420" t="s">
        <v>106</v>
      </c>
      <c r="AE954" s="421">
        <v>2092</v>
      </c>
    </row>
    <row r="955" spans="29:31">
      <c r="AC955" s="420">
        <v>70170</v>
      </c>
      <c r="AD955" s="421" t="s">
        <v>107</v>
      </c>
      <c r="AE955" s="421">
        <v>2092</v>
      </c>
    </row>
    <row r="956" spans="29:31">
      <c r="AC956" s="420">
        <v>70171</v>
      </c>
      <c r="AD956" s="421" t="s">
        <v>107</v>
      </c>
      <c r="AE956" s="421">
        <v>2092</v>
      </c>
    </row>
    <row r="957" spans="29:31">
      <c r="AC957" s="420">
        <v>70216</v>
      </c>
      <c r="AD957" s="421" t="s">
        <v>108</v>
      </c>
      <c r="AE957" s="421">
        <v>2092</v>
      </c>
    </row>
    <row r="958" spans="29:31">
      <c r="AC958" s="420">
        <v>70240</v>
      </c>
      <c r="AD958" s="420" t="s">
        <v>109</v>
      </c>
      <c r="AE958" s="421">
        <v>2092</v>
      </c>
    </row>
    <row r="959" spans="29:31">
      <c r="AC959" s="420">
        <v>70218</v>
      </c>
      <c r="AD959" s="421" t="s">
        <v>110</v>
      </c>
      <c r="AE959" s="421">
        <v>2092</v>
      </c>
    </row>
    <row r="960" spans="29:31">
      <c r="AC960" s="420">
        <v>70250</v>
      </c>
      <c r="AD960" s="421" t="s">
        <v>111</v>
      </c>
      <c r="AE960" s="421">
        <v>2092</v>
      </c>
    </row>
    <row r="961" spans="29:31">
      <c r="AC961" s="420">
        <v>70278</v>
      </c>
      <c r="AD961" s="421" t="s">
        <v>112</v>
      </c>
      <c r="AE961" s="421">
        <v>2092</v>
      </c>
    </row>
    <row r="962" spans="29:31">
      <c r="AC962" s="420">
        <v>70379</v>
      </c>
      <c r="AD962" s="421" t="s">
        <v>113</v>
      </c>
      <c r="AE962" s="421">
        <v>2092</v>
      </c>
    </row>
    <row r="963" spans="29:31">
      <c r="AC963" s="420">
        <v>70414</v>
      </c>
      <c r="AD963" s="421" t="s">
        <v>114</v>
      </c>
      <c r="AE963" s="421">
        <v>2092</v>
      </c>
    </row>
    <row r="964" spans="29:31">
      <c r="AC964" s="420">
        <v>70435</v>
      </c>
      <c r="AD964" s="421" t="s">
        <v>115</v>
      </c>
      <c r="AE964" s="421">
        <v>2092</v>
      </c>
    </row>
    <row r="965" spans="29:31">
      <c r="AC965" s="420">
        <v>70448</v>
      </c>
      <c r="AD965" s="421" t="s">
        <v>116</v>
      </c>
      <c r="AE965" s="421">
        <v>2092</v>
      </c>
    </row>
    <row r="966" spans="29:31">
      <c r="AC966" s="420">
        <v>70488</v>
      </c>
      <c r="AD966" s="421" t="s">
        <v>117</v>
      </c>
      <c r="AE966" s="421">
        <v>2092</v>
      </c>
    </row>
    <row r="967" spans="29:31">
      <c r="AC967" s="420">
        <v>70495</v>
      </c>
      <c r="AD967" s="420" t="s">
        <v>106</v>
      </c>
      <c r="AE967" s="421">
        <v>2093</v>
      </c>
    </row>
    <row r="968" spans="29:31">
      <c r="AC968" s="420">
        <v>70548</v>
      </c>
      <c r="AD968" s="421" t="s">
        <v>107</v>
      </c>
      <c r="AE968" s="421">
        <v>2093</v>
      </c>
    </row>
    <row r="969" spans="29:31">
      <c r="AC969" s="420">
        <v>70549</v>
      </c>
      <c r="AD969" s="421" t="s">
        <v>107</v>
      </c>
      <c r="AE969" s="421">
        <v>2093</v>
      </c>
    </row>
    <row r="970" spans="29:31">
      <c r="AC970" s="420">
        <v>70594</v>
      </c>
      <c r="AD970" s="421" t="s">
        <v>108</v>
      </c>
      <c r="AE970" s="421">
        <v>2093</v>
      </c>
    </row>
    <row r="971" spans="29:31">
      <c r="AC971" s="420">
        <v>70605</v>
      </c>
      <c r="AD971" s="420" t="s">
        <v>109</v>
      </c>
      <c r="AE971" s="421">
        <v>2093</v>
      </c>
    </row>
    <row r="972" spans="29:31">
      <c r="AC972" s="420">
        <v>70596</v>
      </c>
      <c r="AD972" s="421" t="s">
        <v>110</v>
      </c>
      <c r="AE972" s="421">
        <v>2093</v>
      </c>
    </row>
    <row r="973" spans="29:31">
      <c r="AC973" s="420">
        <v>70615</v>
      </c>
      <c r="AD973" s="421" t="s">
        <v>111</v>
      </c>
      <c r="AE973" s="421">
        <v>2093</v>
      </c>
    </row>
    <row r="974" spans="29:31">
      <c r="AC974" s="420">
        <v>70656</v>
      </c>
      <c r="AD974" s="421" t="s">
        <v>112</v>
      </c>
      <c r="AE974" s="421">
        <v>2093</v>
      </c>
    </row>
    <row r="975" spans="29:31">
      <c r="AC975" s="420">
        <v>70744</v>
      </c>
      <c r="AD975" s="421" t="s">
        <v>113</v>
      </c>
      <c r="AE975" s="421">
        <v>2093</v>
      </c>
    </row>
    <row r="976" spans="29:31">
      <c r="AC976" s="420">
        <v>70779</v>
      </c>
      <c r="AD976" s="421" t="s">
        <v>114</v>
      </c>
      <c r="AE976" s="421">
        <v>2093</v>
      </c>
    </row>
    <row r="977" spans="29:31">
      <c r="AC977" s="420">
        <v>70800</v>
      </c>
      <c r="AD977" s="421" t="s">
        <v>115</v>
      </c>
      <c r="AE977" s="421">
        <v>2093</v>
      </c>
    </row>
    <row r="978" spans="29:31">
      <c r="AC978" s="420">
        <v>70813</v>
      </c>
      <c r="AD978" s="421" t="s">
        <v>116</v>
      </c>
      <c r="AE978" s="421">
        <v>2093</v>
      </c>
    </row>
    <row r="979" spans="29:31">
      <c r="AC979" s="420">
        <v>70853</v>
      </c>
      <c r="AD979" s="421" t="s">
        <v>117</v>
      </c>
      <c r="AE979" s="421">
        <v>2093</v>
      </c>
    </row>
    <row r="980" spans="29:31">
      <c r="AC980" s="420">
        <v>70860</v>
      </c>
      <c r="AD980" s="420" t="s">
        <v>106</v>
      </c>
      <c r="AE980" s="421">
        <v>2094</v>
      </c>
    </row>
    <row r="981" spans="29:31">
      <c r="AC981" s="420">
        <v>70905</v>
      </c>
      <c r="AD981" s="421" t="s">
        <v>107</v>
      </c>
      <c r="AE981" s="421">
        <v>2094</v>
      </c>
    </row>
    <row r="982" spans="29:31">
      <c r="AC982" s="420">
        <v>70906</v>
      </c>
      <c r="AD982" s="421" t="s">
        <v>107</v>
      </c>
      <c r="AE982" s="421">
        <v>2094</v>
      </c>
    </row>
    <row r="983" spans="29:31">
      <c r="AC983" s="420">
        <v>70951</v>
      </c>
      <c r="AD983" s="421" t="s">
        <v>108</v>
      </c>
      <c r="AE983" s="421">
        <v>2094</v>
      </c>
    </row>
    <row r="984" spans="29:31">
      <c r="AC984" s="420">
        <v>70970</v>
      </c>
      <c r="AD984" s="420" t="s">
        <v>109</v>
      </c>
      <c r="AE984" s="421">
        <v>2094</v>
      </c>
    </row>
    <row r="985" spans="29:31">
      <c r="AC985" s="420">
        <v>70953</v>
      </c>
      <c r="AD985" s="421" t="s">
        <v>110</v>
      </c>
      <c r="AE985" s="421">
        <v>2094</v>
      </c>
    </row>
    <row r="986" spans="29:31">
      <c r="AC986" s="420">
        <v>70980</v>
      </c>
      <c r="AD986" s="421" t="s">
        <v>111</v>
      </c>
      <c r="AE986" s="421">
        <v>2094</v>
      </c>
    </row>
    <row r="987" spans="29:31">
      <c r="AC987" s="420">
        <v>71013</v>
      </c>
      <c r="AD987" s="421" t="s">
        <v>112</v>
      </c>
      <c r="AE987" s="421">
        <v>2094</v>
      </c>
    </row>
    <row r="988" spans="29:31">
      <c r="AC988" s="420">
        <v>71109</v>
      </c>
      <c r="AD988" s="421" t="s">
        <v>113</v>
      </c>
      <c r="AE988" s="421">
        <v>2094</v>
      </c>
    </row>
    <row r="989" spans="29:31">
      <c r="AC989" s="420">
        <v>71144</v>
      </c>
      <c r="AD989" s="421" t="s">
        <v>114</v>
      </c>
      <c r="AE989" s="421">
        <v>2094</v>
      </c>
    </row>
    <row r="990" spans="29:31">
      <c r="AC990" s="420">
        <v>71165</v>
      </c>
      <c r="AD990" s="421" t="s">
        <v>115</v>
      </c>
      <c r="AE990" s="421">
        <v>2094</v>
      </c>
    </row>
    <row r="991" spans="29:31">
      <c r="AC991" s="420">
        <v>71178</v>
      </c>
      <c r="AD991" s="421" t="s">
        <v>116</v>
      </c>
      <c r="AE991" s="421">
        <v>2094</v>
      </c>
    </row>
    <row r="992" spans="29:31">
      <c r="AC992" s="420">
        <v>71218</v>
      </c>
      <c r="AD992" s="421" t="s">
        <v>117</v>
      </c>
      <c r="AE992" s="421">
        <v>2094</v>
      </c>
    </row>
    <row r="993" spans="29:31">
      <c r="AC993" s="420">
        <v>71225</v>
      </c>
      <c r="AD993" s="420" t="s">
        <v>106</v>
      </c>
      <c r="AE993" s="421">
        <v>2095</v>
      </c>
    </row>
    <row r="994" spans="29:31">
      <c r="AC994" s="420">
        <v>71290</v>
      </c>
      <c r="AD994" s="421" t="s">
        <v>107</v>
      </c>
      <c r="AE994" s="421">
        <v>2095</v>
      </c>
    </row>
    <row r="995" spans="29:31">
      <c r="AC995" s="420">
        <v>71291</v>
      </c>
      <c r="AD995" s="421" t="s">
        <v>107</v>
      </c>
      <c r="AE995" s="421">
        <v>2095</v>
      </c>
    </row>
    <row r="996" spans="29:31">
      <c r="AC996" s="420">
        <v>71336</v>
      </c>
      <c r="AD996" s="421" t="s">
        <v>108</v>
      </c>
      <c r="AE996" s="421">
        <v>2095</v>
      </c>
    </row>
    <row r="997" spans="29:31">
      <c r="AC997" s="420">
        <v>71335</v>
      </c>
      <c r="AD997" s="420" t="s">
        <v>109</v>
      </c>
      <c r="AE997" s="421">
        <v>2095</v>
      </c>
    </row>
    <row r="998" spans="29:31">
      <c r="AC998" s="420">
        <v>71338</v>
      </c>
      <c r="AD998" s="421" t="s">
        <v>110</v>
      </c>
      <c r="AE998" s="421">
        <v>2095</v>
      </c>
    </row>
    <row r="999" spans="29:31">
      <c r="AC999" s="420">
        <v>71345</v>
      </c>
      <c r="AD999" s="421" t="s">
        <v>111</v>
      </c>
      <c r="AE999" s="421">
        <v>2095</v>
      </c>
    </row>
    <row r="1000" spans="29:31">
      <c r="AC1000" s="420">
        <v>71398</v>
      </c>
      <c r="AD1000" s="421" t="s">
        <v>112</v>
      </c>
      <c r="AE1000" s="421">
        <v>2095</v>
      </c>
    </row>
    <row r="1001" spans="29:31">
      <c r="AC1001" s="420">
        <v>71474</v>
      </c>
      <c r="AD1001" s="421" t="s">
        <v>113</v>
      </c>
      <c r="AE1001" s="421">
        <v>2095</v>
      </c>
    </row>
    <row r="1002" spans="29:31">
      <c r="AC1002" s="420">
        <v>71509</v>
      </c>
      <c r="AD1002" s="421" t="s">
        <v>114</v>
      </c>
      <c r="AE1002" s="421">
        <v>2095</v>
      </c>
    </row>
    <row r="1003" spans="29:31">
      <c r="AC1003" s="420">
        <v>71530</v>
      </c>
      <c r="AD1003" s="421" t="s">
        <v>115</v>
      </c>
      <c r="AE1003" s="421">
        <v>2095</v>
      </c>
    </row>
    <row r="1004" spans="29:31">
      <c r="AC1004" s="420">
        <v>71543</v>
      </c>
      <c r="AD1004" s="421" t="s">
        <v>116</v>
      </c>
      <c r="AE1004" s="421">
        <v>2095</v>
      </c>
    </row>
    <row r="1005" spans="29:31">
      <c r="AC1005" s="420">
        <v>71583</v>
      </c>
      <c r="AD1005" s="421" t="s">
        <v>117</v>
      </c>
      <c r="AE1005" s="421">
        <v>2095</v>
      </c>
    </row>
    <row r="1006" spans="29:31">
      <c r="AC1006" s="420">
        <v>71590</v>
      </c>
      <c r="AD1006" s="420" t="s">
        <v>106</v>
      </c>
      <c r="AE1006" s="421">
        <v>2096</v>
      </c>
    </row>
    <row r="1007" spans="29:31">
      <c r="AC1007" s="420">
        <v>71647</v>
      </c>
      <c r="AD1007" s="421" t="s">
        <v>107</v>
      </c>
      <c r="AE1007" s="421">
        <v>2096</v>
      </c>
    </row>
    <row r="1008" spans="29:31">
      <c r="AC1008" s="420">
        <v>71648</v>
      </c>
      <c r="AD1008" s="421" t="s">
        <v>107</v>
      </c>
      <c r="AE1008" s="421">
        <v>2096</v>
      </c>
    </row>
    <row r="1009" spans="29:31">
      <c r="AC1009" s="420">
        <v>71693</v>
      </c>
      <c r="AD1009" s="421" t="s">
        <v>108</v>
      </c>
      <c r="AE1009" s="421">
        <v>2096</v>
      </c>
    </row>
    <row r="1010" spans="29:31">
      <c r="AC1010" s="420">
        <v>71701</v>
      </c>
      <c r="AD1010" s="420" t="s">
        <v>109</v>
      </c>
      <c r="AE1010" s="421">
        <v>2096</v>
      </c>
    </row>
    <row r="1011" spans="29:31">
      <c r="AC1011" s="420">
        <v>71695</v>
      </c>
      <c r="AD1011" s="421" t="s">
        <v>110</v>
      </c>
      <c r="AE1011" s="421">
        <v>2096</v>
      </c>
    </row>
    <row r="1012" spans="29:31">
      <c r="AC1012" s="420">
        <v>71711</v>
      </c>
      <c r="AD1012" s="421" t="s">
        <v>111</v>
      </c>
      <c r="AE1012" s="421">
        <v>2096</v>
      </c>
    </row>
    <row r="1013" spans="29:31">
      <c r="AC1013" s="420">
        <v>71755</v>
      </c>
      <c r="AD1013" s="421" t="s">
        <v>112</v>
      </c>
      <c r="AE1013" s="421">
        <v>2096</v>
      </c>
    </row>
    <row r="1014" spans="29:31">
      <c r="AC1014" s="420">
        <v>71840</v>
      </c>
      <c r="AD1014" s="421" t="s">
        <v>113</v>
      </c>
      <c r="AE1014" s="421">
        <v>2096</v>
      </c>
    </row>
    <row r="1015" spans="29:31">
      <c r="AC1015" s="420">
        <v>71875</v>
      </c>
      <c r="AD1015" s="421" t="s">
        <v>114</v>
      </c>
      <c r="AE1015" s="421">
        <v>2096</v>
      </c>
    </row>
    <row r="1016" spans="29:31">
      <c r="AC1016" s="420">
        <v>71896</v>
      </c>
      <c r="AD1016" s="421" t="s">
        <v>115</v>
      </c>
      <c r="AE1016" s="421">
        <v>2096</v>
      </c>
    </row>
    <row r="1017" spans="29:31">
      <c r="AC1017" s="420">
        <v>71909</v>
      </c>
      <c r="AD1017" s="421" t="s">
        <v>116</v>
      </c>
      <c r="AE1017" s="421">
        <v>2096</v>
      </c>
    </row>
    <row r="1018" spans="29:31">
      <c r="AC1018" s="420">
        <v>71949</v>
      </c>
      <c r="AD1018" s="421" t="s">
        <v>117</v>
      </c>
      <c r="AE1018" s="421">
        <v>2096</v>
      </c>
    </row>
    <row r="1019" spans="29:31">
      <c r="AC1019" s="420">
        <v>71956</v>
      </c>
      <c r="AD1019" s="420" t="s">
        <v>106</v>
      </c>
      <c r="AE1019" s="421">
        <v>2097</v>
      </c>
    </row>
    <row r="1020" spans="29:31">
      <c r="AC1020" s="420">
        <v>71997</v>
      </c>
      <c r="AD1020" s="421" t="s">
        <v>107</v>
      </c>
      <c r="AE1020" s="421">
        <v>2097</v>
      </c>
    </row>
    <row r="1021" spans="29:31">
      <c r="AC1021" s="420">
        <v>71998</v>
      </c>
      <c r="AD1021" s="421" t="s">
        <v>107</v>
      </c>
      <c r="AE1021" s="421">
        <v>2097</v>
      </c>
    </row>
    <row r="1022" spans="29:31">
      <c r="AC1022" s="420">
        <v>72043</v>
      </c>
      <c r="AD1022" s="421" t="s">
        <v>108</v>
      </c>
      <c r="AE1022" s="421">
        <v>2097</v>
      </c>
    </row>
    <row r="1023" spans="29:31">
      <c r="AC1023" s="420">
        <v>72066</v>
      </c>
      <c r="AD1023" s="420" t="s">
        <v>109</v>
      </c>
      <c r="AE1023" s="421">
        <v>2097</v>
      </c>
    </row>
    <row r="1024" spans="29:31">
      <c r="AC1024" s="420">
        <v>72045</v>
      </c>
      <c r="AD1024" s="421" t="s">
        <v>110</v>
      </c>
      <c r="AE1024" s="421">
        <v>2097</v>
      </c>
    </row>
    <row r="1025" spans="29:31">
      <c r="AC1025" s="420">
        <v>72076</v>
      </c>
      <c r="AD1025" s="421" t="s">
        <v>111</v>
      </c>
      <c r="AE1025" s="421">
        <v>2097</v>
      </c>
    </row>
    <row r="1026" spans="29:31">
      <c r="AC1026" s="420">
        <v>72105</v>
      </c>
      <c r="AD1026" s="421" t="s">
        <v>112</v>
      </c>
      <c r="AE1026" s="421">
        <v>2097</v>
      </c>
    </row>
    <row r="1027" spans="29:31">
      <c r="AC1027" s="420">
        <v>72205</v>
      </c>
      <c r="AD1027" s="421" t="s">
        <v>113</v>
      </c>
      <c r="AE1027" s="421">
        <v>2097</v>
      </c>
    </row>
    <row r="1028" spans="29:31">
      <c r="AC1028" s="420">
        <v>72240</v>
      </c>
      <c r="AD1028" s="421" t="s">
        <v>114</v>
      </c>
      <c r="AE1028" s="421">
        <v>2097</v>
      </c>
    </row>
    <row r="1029" spans="29:31">
      <c r="AC1029" s="420">
        <v>72261</v>
      </c>
      <c r="AD1029" s="421" t="s">
        <v>115</v>
      </c>
      <c r="AE1029" s="421">
        <v>2097</v>
      </c>
    </row>
    <row r="1030" spans="29:31">
      <c r="AC1030" s="420">
        <v>72274</v>
      </c>
      <c r="AD1030" s="421" t="s">
        <v>116</v>
      </c>
      <c r="AE1030" s="421">
        <v>2097</v>
      </c>
    </row>
    <row r="1031" spans="29:31">
      <c r="AC1031" s="420">
        <v>72314</v>
      </c>
      <c r="AD1031" s="421" t="s">
        <v>117</v>
      </c>
      <c r="AE1031" s="421">
        <v>2097</v>
      </c>
    </row>
    <row r="1032" spans="29:31">
      <c r="AC1032" s="420">
        <v>72321</v>
      </c>
      <c r="AD1032" s="420" t="s">
        <v>106</v>
      </c>
      <c r="AE1032" s="421">
        <v>2098</v>
      </c>
    </row>
    <row r="1033" spans="29:31">
      <c r="AC1033" s="420">
        <v>72382</v>
      </c>
      <c r="AD1033" s="421" t="s">
        <v>107</v>
      </c>
      <c r="AE1033" s="421">
        <v>2098</v>
      </c>
    </row>
    <row r="1034" spans="29:31">
      <c r="AC1034" s="420">
        <v>72383</v>
      </c>
      <c r="AD1034" s="421" t="s">
        <v>107</v>
      </c>
      <c r="AE1034" s="421">
        <v>2098</v>
      </c>
    </row>
    <row r="1035" spans="29:31">
      <c r="AC1035" s="420">
        <v>72428</v>
      </c>
      <c r="AD1035" s="421" t="s">
        <v>108</v>
      </c>
      <c r="AE1035" s="421">
        <v>2098</v>
      </c>
    </row>
    <row r="1036" spans="29:31">
      <c r="AC1036" s="420">
        <v>72431</v>
      </c>
      <c r="AD1036" s="420" t="s">
        <v>109</v>
      </c>
      <c r="AE1036" s="421">
        <v>2098</v>
      </c>
    </row>
    <row r="1037" spans="29:31">
      <c r="AC1037" s="420">
        <v>72430</v>
      </c>
      <c r="AD1037" s="421" t="s">
        <v>110</v>
      </c>
      <c r="AE1037" s="421">
        <v>2098</v>
      </c>
    </row>
    <row r="1038" spans="29:31">
      <c r="AC1038" s="420">
        <v>72441</v>
      </c>
      <c r="AD1038" s="421" t="s">
        <v>111</v>
      </c>
      <c r="AE1038" s="421">
        <v>2098</v>
      </c>
    </row>
    <row r="1039" spans="29:31">
      <c r="AC1039" s="420">
        <v>72490</v>
      </c>
      <c r="AD1039" s="421" t="s">
        <v>112</v>
      </c>
      <c r="AE1039" s="421">
        <v>2098</v>
      </c>
    </row>
    <row r="1040" spans="29:31">
      <c r="AC1040" s="420">
        <v>72570</v>
      </c>
      <c r="AD1040" s="421" t="s">
        <v>113</v>
      </c>
      <c r="AE1040" s="421">
        <v>2098</v>
      </c>
    </row>
    <row r="1041" spans="29:31">
      <c r="AC1041" s="420">
        <v>72605</v>
      </c>
      <c r="AD1041" s="421" t="s">
        <v>114</v>
      </c>
      <c r="AE1041" s="421">
        <v>2098</v>
      </c>
    </row>
    <row r="1042" spans="29:31">
      <c r="AC1042" s="420">
        <v>72626</v>
      </c>
      <c r="AD1042" s="421" t="s">
        <v>115</v>
      </c>
      <c r="AE1042" s="421">
        <v>2098</v>
      </c>
    </row>
    <row r="1043" spans="29:31">
      <c r="AC1043" s="420">
        <v>72639</v>
      </c>
      <c r="AD1043" s="421" t="s">
        <v>116</v>
      </c>
      <c r="AE1043" s="421">
        <v>2098</v>
      </c>
    </row>
    <row r="1044" spans="29:31">
      <c r="AC1044" s="420">
        <v>72679</v>
      </c>
      <c r="AD1044" s="421" t="s">
        <v>117</v>
      </c>
      <c r="AE1044" s="421">
        <v>2098</v>
      </c>
    </row>
    <row r="1045" spans="29:31">
      <c r="AC1045" s="420">
        <v>72686</v>
      </c>
      <c r="AD1045" s="420" t="s">
        <v>106</v>
      </c>
      <c r="AE1045" s="421">
        <v>2099</v>
      </c>
    </row>
    <row r="1046" spans="29:31">
      <c r="AC1046" s="420">
        <v>72739</v>
      </c>
      <c r="AD1046" s="421" t="s">
        <v>107</v>
      </c>
      <c r="AE1046" s="421">
        <v>2099</v>
      </c>
    </row>
    <row r="1047" spans="29:31">
      <c r="AC1047" s="420">
        <v>72740</v>
      </c>
      <c r="AD1047" s="421" t="s">
        <v>107</v>
      </c>
      <c r="AE1047" s="421">
        <v>2099</v>
      </c>
    </row>
    <row r="1048" spans="29:31">
      <c r="AC1048" s="420">
        <v>72785</v>
      </c>
      <c r="AD1048" s="421" t="s">
        <v>108</v>
      </c>
      <c r="AE1048" s="421">
        <v>2099</v>
      </c>
    </row>
    <row r="1049" spans="29:31">
      <c r="AC1049" s="420">
        <v>72796</v>
      </c>
      <c r="AD1049" s="420" t="s">
        <v>109</v>
      </c>
      <c r="AE1049" s="421">
        <v>2099</v>
      </c>
    </row>
    <row r="1050" spans="29:31">
      <c r="AC1050" s="420">
        <v>72787</v>
      </c>
      <c r="AD1050" s="421" t="s">
        <v>110</v>
      </c>
      <c r="AE1050" s="421">
        <v>2099</v>
      </c>
    </row>
    <row r="1051" spans="29:31">
      <c r="AC1051" s="420">
        <v>72806</v>
      </c>
      <c r="AD1051" s="421" t="s">
        <v>111</v>
      </c>
      <c r="AE1051" s="421">
        <v>2099</v>
      </c>
    </row>
    <row r="1052" spans="29:31">
      <c r="AC1052" s="420">
        <v>72847</v>
      </c>
      <c r="AD1052" s="421" t="s">
        <v>112</v>
      </c>
      <c r="AE1052" s="421">
        <v>2099</v>
      </c>
    </row>
    <row r="1053" spans="29:31">
      <c r="AC1053" s="420">
        <v>72935</v>
      </c>
      <c r="AD1053" s="421" t="s">
        <v>113</v>
      </c>
      <c r="AE1053" s="421">
        <v>2099</v>
      </c>
    </row>
    <row r="1054" spans="29:31">
      <c r="AC1054" s="420">
        <v>72970</v>
      </c>
      <c r="AD1054" s="421" t="s">
        <v>114</v>
      </c>
      <c r="AE1054" s="421">
        <v>2099</v>
      </c>
    </row>
    <row r="1055" spans="29:31">
      <c r="AC1055" s="420">
        <v>72991</v>
      </c>
      <c r="AD1055" s="421" t="s">
        <v>115</v>
      </c>
      <c r="AE1055" s="421">
        <v>2099</v>
      </c>
    </row>
    <row r="1056" spans="29:31">
      <c r="AC1056" s="420">
        <v>73004</v>
      </c>
      <c r="AD1056" s="421" t="s">
        <v>116</v>
      </c>
      <c r="AE1056" s="421">
        <v>2099</v>
      </c>
    </row>
    <row r="1057" spans="29:31">
      <c r="AC1057" s="420">
        <v>73044</v>
      </c>
      <c r="AD1057" s="421" t="s">
        <v>117</v>
      </c>
      <c r="AE1057" s="421">
        <v>2099</v>
      </c>
    </row>
    <row r="1058" spans="29:31">
      <c r="AC1058" s="420">
        <v>73051</v>
      </c>
      <c r="AD1058" s="420" t="s">
        <v>106</v>
      </c>
      <c r="AE1058" s="421">
        <v>2100</v>
      </c>
    </row>
    <row r="1059" spans="29:31">
      <c r="AC1059" s="420">
        <v>73089</v>
      </c>
      <c r="AD1059" s="421" t="s">
        <v>107</v>
      </c>
      <c r="AE1059" s="421">
        <v>2100</v>
      </c>
    </row>
    <row r="1060" spans="29:31">
      <c r="AC1060" s="420">
        <v>73090</v>
      </c>
      <c r="AD1060" s="421" t="s">
        <v>107</v>
      </c>
      <c r="AE1060" s="421">
        <v>2100</v>
      </c>
    </row>
    <row r="1061" spans="29:31">
      <c r="AC1061" s="420">
        <v>73135</v>
      </c>
      <c r="AD1061" s="421" t="s">
        <v>108</v>
      </c>
      <c r="AE1061" s="421">
        <v>2100</v>
      </c>
    </row>
    <row r="1062" spans="29:31">
      <c r="AC1062" s="420">
        <v>73161</v>
      </c>
      <c r="AD1062" s="420" t="s">
        <v>109</v>
      </c>
      <c r="AE1062" s="421">
        <v>2100</v>
      </c>
    </row>
    <row r="1063" spans="29:31">
      <c r="AC1063" s="420">
        <v>73137</v>
      </c>
      <c r="AD1063" s="421" t="s">
        <v>110</v>
      </c>
      <c r="AE1063" s="421">
        <v>2100</v>
      </c>
    </row>
    <row r="1064" spans="29:31">
      <c r="AC1064" s="420">
        <v>73171</v>
      </c>
      <c r="AD1064" s="421" t="s">
        <v>111</v>
      </c>
      <c r="AE1064" s="421">
        <v>2100</v>
      </c>
    </row>
    <row r="1065" spans="29:31">
      <c r="AC1065" s="420">
        <v>73197</v>
      </c>
      <c r="AD1065" s="421" t="s">
        <v>112</v>
      </c>
      <c r="AE1065" s="421">
        <v>2100</v>
      </c>
    </row>
    <row r="1066" spans="29:31">
      <c r="AC1066" s="420">
        <v>73300</v>
      </c>
      <c r="AD1066" s="421" t="s">
        <v>113</v>
      </c>
      <c r="AE1066" s="421">
        <v>2100</v>
      </c>
    </row>
    <row r="1067" spans="29:31">
      <c r="AC1067" s="420">
        <v>73335</v>
      </c>
      <c r="AD1067" s="421" t="s">
        <v>114</v>
      </c>
      <c r="AE1067" s="421">
        <v>2100</v>
      </c>
    </row>
    <row r="1068" spans="29:31">
      <c r="AC1068" s="420">
        <v>73356</v>
      </c>
      <c r="AD1068" s="421" t="s">
        <v>115</v>
      </c>
      <c r="AE1068" s="421">
        <v>2100</v>
      </c>
    </row>
    <row r="1069" spans="29:31">
      <c r="AC1069" s="420">
        <v>73369</v>
      </c>
      <c r="AD1069" s="421" t="s">
        <v>116</v>
      </c>
      <c r="AE1069" s="421">
        <v>2100</v>
      </c>
    </row>
    <row r="1070" spans="29:31">
      <c r="AC1070" s="420">
        <v>73409</v>
      </c>
      <c r="AD1070" s="421" t="s">
        <v>117</v>
      </c>
      <c r="AE1070" s="421">
        <v>2100</v>
      </c>
    </row>
  </sheetData>
  <sheetProtection algorithmName="SHA-512" hashValue="9V7Z3xWfbeG5/mc6VJ0hGux5dYJLSEzH4dUMqPBuYgpZG+sr2IBKzIP09NIMYUPQpL7S5hsdfdVCPfse+o1C6w==" saltValue="O2vwR8iOonFM7f2kwgj0vw==" spinCount="100000" sheet="1" objects="1" scenarios="1"/>
  <mergeCells count="16">
    <mergeCell ref="P10:Q10"/>
    <mergeCell ref="P11:Q12"/>
    <mergeCell ref="J17:J23"/>
    <mergeCell ref="J15:S15"/>
    <mergeCell ref="N17:R18"/>
    <mergeCell ref="L20:R20"/>
    <mergeCell ref="L22:R23"/>
    <mergeCell ref="D26:E26"/>
    <mergeCell ref="D27:E27"/>
    <mergeCell ref="B22:E23"/>
    <mergeCell ref="B2:L5"/>
    <mergeCell ref="B6:J6"/>
    <mergeCell ref="B12:B13"/>
    <mergeCell ref="B14:B15"/>
    <mergeCell ref="B16:B17"/>
    <mergeCell ref="F22:H23"/>
  </mergeCells>
  <conditionalFormatting sqref="F10:H21 F24:H24 F22">
    <cfRule type="cellIs" dxfId="467" priority="7" operator="lessThan">
      <formula>0</formula>
    </cfRule>
  </conditionalFormatting>
  <conditionalFormatting sqref="B14:L14 B13:M13 K18:M18 B9:R9 K19:R19 K24:O24 K16:R16 J15 K17:N17 K18:L21 K22:K24 R10:R12 B10:O12 P11 B24:I24 B22 F22 I22:I23 B15:I21">
    <cfRule type="cellIs" dxfId="466" priority="6" operator="lessThan">
      <formula>0</formula>
    </cfRule>
  </conditionalFormatting>
  <conditionalFormatting sqref="N13">
    <cfRule type="cellIs" dxfId="465" priority="4" operator="lessThan">
      <formula>0</formula>
    </cfRule>
  </conditionalFormatting>
  <conditionalFormatting sqref="N17">
    <cfRule type="cellIs" dxfId="464" priority="3" operator="lessThan">
      <formula>0</formula>
    </cfRule>
  </conditionalFormatting>
  <conditionalFormatting sqref="P10">
    <cfRule type="cellIs" dxfId="463" priority="2" operator="lessThan">
      <formula>0</formula>
    </cfRule>
  </conditionalFormatting>
  <conditionalFormatting sqref="F10:F21">
    <cfRule type="dataBar" priority="1">
      <dataBar>
        <cfvo type="min"/>
        <cfvo type="max"/>
        <color rgb="FF89C2FC"/>
      </dataBar>
      <extLst>
        <ext xmlns:x14="http://schemas.microsoft.com/office/spreadsheetml/2009/9/main" uri="{B025F937-C7B1-47D3-B67F-A62EFF666E3E}">
          <x14:id>{1EA3B1EA-2C26-064F-9171-B2F7FDF0E77E}</x14:id>
        </ext>
      </extLst>
    </cfRule>
  </conditionalFormatting>
  <hyperlinks>
    <hyperlink ref="D10" location="JAN!A1" display="JAN" xr:uid="{E22334D5-ECA8-F148-8BD2-E9FC130CF47C}"/>
    <hyperlink ref="D11" location="FEV!A1" display="FEV" xr:uid="{036CF015-2A4A-6C41-9527-2BF2C9195180}"/>
    <hyperlink ref="D12" location="MAR!A1" display="MAR" xr:uid="{315DAC52-46D6-2D44-949E-B55E42CB7385}"/>
    <hyperlink ref="D13" location="ABR!A1" display="ABR" xr:uid="{AF8B8C9C-4FAB-354D-918E-C2995D154B57}"/>
    <hyperlink ref="D14" location="MAI!A1" display="MAI" xr:uid="{23FD5919-1F4F-E54F-9321-3EB1A5B3A22F}"/>
    <hyperlink ref="D15" location="JUN!A1" display="JUN" xr:uid="{91B375AE-5905-D04F-A0D9-7B5E232F60F9}"/>
    <hyperlink ref="D16" location="JUL!A1" display="JUL" xr:uid="{A59D13C4-FB08-0640-980A-43D589A289A0}"/>
    <hyperlink ref="D17" location="AGO!A1" display="AGO" xr:uid="{780C5CAA-41D8-B24D-8456-7721AA03760B}"/>
    <hyperlink ref="D18" location="SET!A1" display="SET" xr:uid="{9392C4CF-5488-764E-A082-9427612F16A7}"/>
    <hyperlink ref="D19" location="OUT!A1" display="OUT" xr:uid="{E4CF76D3-4BBD-4E42-8506-A5AC4AA8D3DB}"/>
    <hyperlink ref="D20" location="NOV!A1" display="NOV" xr:uid="{20CFD9F2-3231-6E4B-83AE-D0FD0602ACB0}"/>
    <hyperlink ref="D21" location="DEZ!A1" display="DEZ" xr:uid="{3056E679-F02F-2543-8269-70BB4233E126}"/>
    <hyperlink ref="D26:E26" location="ANUAL!A1" display="ANUAL" xr:uid="{1F599811-EFCA-0F41-AAD3-3A04CAC2CD1F}"/>
    <hyperlink ref="D27:E27" location="Imposto!A1" display="IMPOSTO" xr:uid="{6F7ADF62-A065-5540-BEE9-6FCF4FE8C666}"/>
  </hyperlinks>
  <pageMargins left="0.511811024" right="0.511811024" top="0.78740157499999996" bottom="0.78740157499999996" header="0.31496062000000002" footer="0.31496062000000002"/>
  <pageSetup paperSize="9"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EA3B1EA-2C26-064F-9171-B2F7FDF0E77E}">
            <x14:dataBar minLength="0" maxLength="100" gradient="0">
              <x14:cfvo type="autoMin"/>
              <x14:cfvo type="autoMax"/>
              <x14:negativeFillColor rgb="FFFF828C"/>
              <x14:axisColor theme="0" tint="-0.249977111117893"/>
            </x14:dataBar>
          </x14:cfRule>
          <xm:sqref>F10:F21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856EC-9F29-DE40-8032-BC31084C8DBE}">
  <sheetPr codeName="Planilha10">
    <tabColor theme="8" tint="-0.249977111117893"/>
  </sheetPr>
  <dimension ref="A1:BT391"/>
  <sheetViews>
    <sheetView showGridLines="0" showRowColHeaders="0" zoomScaleNormal="100" workbookViewId="0">
      <pane xSplit="1" topLeftCell="B1" activePane="topRight" state="frozen"/>
      <selection activeCell="S3" sqref="S3:T4"/>
      <selection pane="topRight" activeCell="Q17" sqref="Q17:V18"/>
    </sheetView>
  </sheetViews>
  <sheetFormatPr defaultColWidth="9.125" defaultRowHeight="15.75"/>
  <cols>
    <col min="1" max="1" width="12" style="112" customWidth="1"/>
    <col min="2" max="2" width="6.375" style="112" customWidth="1"/>
    <col min="3" max="8" width="8.875" style="112" customWidth="1"/>
    <col min="9" max="9" width="6.125" style="112" customWidth="1"/>
    <col min="10" max="15" width="8.875" style="112" customWidth="1"/>
    <col min="16" max="16" width="6.125" style="112" customWidth="1"/>
    <col min="17" max="22" width="8.875" style="112" customWidth="1"/>
    <col min="23" max="23" width="6" style="112" customWidth="1"/>
    <col min="24" max="24" width="2.5" style="112" customWidth="1"/>
    <col min="25" max="25" width="9.125" style="112"/>
    <col min="26" max="26" width="11.5" style="112" bestFit="1" customWidth="1"/>
    <col min="27" max="16384" width="9.125" style="112"/>
  </cols>
  <sheetData>
    <row r="1" spans="1:72" s="96" customFormat="1" ht="22.5" customHeight="1">
      <c r="A1" s="263"/>
      <c r="B1" s="427"/>
      <c r="C1" s="427"/>
      <c r="D1" s="427"/>
      <c r="E1" s="598"/>
      <c r="F1" s="598"/>
      <c r="G1" s="598"/>
      <c r="H1" s="598"/>
      <c r="I1" s="98"/>
      <c r="J1" s="428"/>
      <c r="K1" s="596"/>
      <c r="L1" s="596"/>
      <c r="M1" s="597"/>
      <c r="N1" s="597"/>
      <c r="O1" s="429"/>
      <c r="P1" s="99"/>
      <c r="Q1" s="430"/>
      <c r="R1" s="431"/>
      <c r="S1" s="426"/>
      <c r="T1" s="426"/>
      <c r="U1" s="426"/>
      <c r="V1" s="426"/>
      <c r="W1" s="426"/>
      <c r="X1" s="55"/>
      <c r="Y1" s="86">
        <v>0</v>
      </c>
      <c r="Z1" s="85">
        <f>Configurar!$B$14</f>
        <v>1000</v>
      </c>
      <c r="AA1" s="9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</row>
    <row r="2" spans="1:72" s="96" customFormat="1" ht="22.5" customHeight="1">
      <c r="A2" s="102"/>
      <c r="B2" s="103"/>
      <c r="C2" s="103"/>
      <c r="D2" s="103"/>
      <c r="E2" s="599"/>
      <c r="F2" s="599"/>
      <c r="G2" s="599"/>
      <c r="H2" s="599"/>
      <c r="I2" s="21"/>
      <c r="J2" s="428"/>
      <c r="K2" s="596"/>
      <c r="L2" s="596"/>
      <c r="M2" s="597"/>
      <c r="N2" s="597"/>
      <c r="O2" s="429"/>
      <c r="P2" s="99"/>
      <c r="Q2" s="423"/>
      <c r="R2" s="424"/>
      <c r="S2" s="424"/>
      <c r="T2" s="424"/>
      <c r="U2" s="424"/>
      <c r="V2" s="424"/>
      <c r="W2" s="425"/>
      <c r="X2" s="55"/>
      <c r="Y2" s="86">
        <v>0</v>
      </c>
      <c r="Z2" s="85">
        <f>Configurar!$B$14</f>
        <v>1000</v>
      </c>
      <c r="AA2" s="9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</row>
    <row r="3" spans="1:72" ht="17.100000000000001" customHeight="1">
      <c r="A3" s="510"/>
      <c r="B3" s="579"/>
      <c r="C3" s="580"/>
      <c r="D3" s="580"/>
      <c r="E3" s="580"/>
      <c r="F3" s="580"/>
      <c r="G3" s="581"/>
      <c r="H3" s="581"/>
      <c r="I3" s="581"/>
      <c r="J3" s="581"/>
      <c r="K3" s="586"/>
      <c r="L3" s="581"/>
      <c r="M3" s="581"/>
      <c r="N3" s="581"/>
      <c r="O3" s="432"/>
      <c r="P3" s="432"/>
      <c r="Q3" s="581"/>
      <c r="R3" s="581"/>
      <c r="S3" s="581"/>
      <c r="T3" s="442"/>
      <c r="U3" s="442"/>
      <c r="V3" s="442"/>
      <c r="W3" s="432"/>
      <c r="X3" s="55"/>
      <c r="Y3" s="86">
        <v>0</v>
      </c>
      <c r="Z3" s="85">
        <f>Configurar!$B$14</f>
        <v>1000</v>
      </c>
      <c r="AA3" s="9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96"/>
      <c r="BR3" s="96"/>
      <c r="BS3" s="96"/>
      <c r="BT3" s="96"/>
    </row>
    <row r="4" spans="1:72" ht="16.5" thickBot="1">
      <c r="A4" s="510"/>
      <c r="B4" s="433"/>
      <c r="C4" s="434"/>
      <c r="D4" s="434"/>
      <c r="E4" s="434"/>
      <c r="F4" s="434"/>
      <c r="G4" s="582"/>
      <c r="H4" s="582"/>
      <c r="I4" s="582"/>
      <c r="J4" s="582"/>
      <c r="K4" s="587"/>
      <c r="L4" s="435"/>
      <c r="M4" s="435"/>
      <c r="N4" s="435"/>
      <c r="O4" s="435"/>
      <c r="P4" s="582"/>
      <c r="Q4" s="582"/>
      <c r="R4" s="435"/>
      <c r="S4" s="435"/>
      <c r="T4" s="435"/>
      <c r="U4" s="435"/>
      <c r="V4" s="435"/>
      <c r="W4" s="435"/>
      <c r="X4" s="118"/>
      <c r="Y4" s="86">
        <v>0</v>
      </c>
      <c r="Z4" s="85">
        <f>Configurar!$B$14</f>
        <v>1000</v>
      </c>
      <c r="AA4" s="9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96"/>
      <c r="BR4" s="96"/>
      <c r="BS4" s="96"/>
      <c r="BT4" s="96"/>
    </row>
    <row r="5" spans="1:72" ht="15.95" customHeight="1" thickTop="1">
      <c r="A5" s="119"/>
      <c r="B5" s="397"/>
      <c r="C5" s="398"/>
      <c r="D5" s="399"/>
      <c r="E5" s="400"/>
      <c r="F5" s="400"/>
      <c r="G5" s="401"/>
      <c r="H5" s="402"/>
      <c r="I5" s="398"/>
      <c r="J5" s="403"/>
      <c r="K5" s="398"/>
      <c r="L5" s="404"/>
      <c r="M5" s="405"/>
      <c r="N5" s="406"/>
      <c r="O5" s="400"/>
      <c r="P5" s="583"/>
      <c r="Q5" s="583"/>
      <c r="R5" s="407"/>
      <c r="S5" s="407"/>
      <c r="T5" s="407"/>
      <c r="U5" s="407"/>
      <c r="V5" s="407"/>
      <c r="W5" s="408"/>
      <c r="X5" s="124"/>
      <c r="Y5" s="86">
        <v>0</v>
      </c>
      <c r="Z5" s="85">
        <f>Configurar!$B$14</f>
        <v>1000</v>
      </c>
      <c r="AA5" s="9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96"/>
      <c r="BR5" s="96"/>
      <c r="BS5" s="96"/>
      <c r="BT5" s="96"/>
    </row>
    <row r="6" spans="1:72" ht="15.95" customHeight="1">
      <c r="A6" s="119"/>
      <c r="B6" s="396"/>
      <c r="C6" s="388"/>
      <c r="D6" s="388"/>
      <c r="E6" s="389"/>
      <c r="F6" s="389"/>
      <c r="G6" s="390"/>
      <c r="H6" s="584" t="s">
        <v>120</v>
      </c>
      <c r="I6" s="584"/>
      <c r="J6" s="584"/>
      <c r="K6" s="584"/>
      <c r="L6" s="584"/>
      <c r="M6" s="584"/>
      <c r="N6" s="584"/>
      <c r="O6" s="584"/>
      <c r="P6" s="584"/>
      <c r="Q6" s="584"/>
      <c r="R6" s="395"/>
      <c r="S6" s="395"/>
      <c r="T6" s="395"/>
      <c r="U6" s="395"/>
      <c r="V6" s="395"/>
      <c r="W6" s="409"/>
      <c r="X6" s="55"/>
      <c r="Y6" s="86">
        <v>0</v>
      </c>
      <c r="Z6" s="85">
        <f>Configurar!$B$14</f>
        <v>1000</v>
      </c>
      <c r="AA6" s="9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96"/>
      <c r="BR6" s="96"/>
      <c r="BS6" s="96"/>
      <c r="BT6" s="96"/>
    </row>
    <row r="7" spans="1:72" ht="15.95" customHeight="1">
      <c r="A7" s="119"/>
      <c r="B7" s="396"/>
      <c r="C7" s="388"/>
      <c r="D7" s="388"/>
      <c r="E7" s="389"/>
      <c r="F7" s="389"/>
      <c r="G7" s="390"/>
      <c r="H7" s="584"/>
      <c r="I7" s="584"/>
      <c r="J7" s="584"/>
      <c r="K7" s="584"/>
      <c r="L7" s="584"/>
      <c r="M7" s="584"/>
      <c r="N7" s="584"/>
      <c r="O7" s="584"/>
      <c r="P7" s="584"/>
      <c r="Q7" s="584"/>
      <c r="R7" s="395"/>
      <c r="S7" s="395"/>
      <c r="T7" s="395"/>
      <c r="U7" s="395"/>
      <c r="V7" s="395"/>
      <c r="W7" s="409"/>
      <c r="X7" s="55"/>
      <c r="Y7" s="86">
        <v>0</v>
      </c>
      <c r="Z7" s="85">
        <f>Configurar!$B$14</f>
        <v>1000</v>
      </c>
      <c r="AA7" s="9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96"/>
      <c r="BR7" s="96"/>
      <c r="BS7" s="96"/>
      <c r="BT7" s="96"/>
    </row>
    <row r="8" spans="1:72" ht="23.1" customHeight="1">
      <c r="A8" s="119"/>
      <c r="B8" s="396"/>
      <c r="C8" s="388"/>
      <c r="D8" s="388"/>
      <c r="E8" s="389"/>
      <c r="F8" s="389"/>
      <c r="G8" s="390"/>
      <c r="H8" s="585" t="s">
        <v>105</v>
      </c>
      <c r="I8" s="585"/>
      <c r="J8" s="585"/>
      <c r="K8" s="585"/>
      <c r="L8" s="585"/>
      <c r="M8" s="585"/>
      <c r="N8" s="585"/>
      <c r="O8" s="585"/>
      <c r="P8" s="585"/>
      <c r="Q8" s="585"/>
      <c r="R8" s="395"/>
      <c r="S8" s="395"/>
      <c r="T8" s="395"/>
      <c r="U8" s="395"/>
      <c r="V8" s="395"/>
      <c r="W8" s="409"/>
      <c r="X8" s="55"/>
      <c r="Y8" s="86">
        <v>0</v>
      </c>
      <c r="Z8" s="85">
        <f>Configurar!$B$14</f>
        <v>1000</v>
      </c>
      <c r="AA8" s="9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96"/>
      <c r="BR8" s="96"/>
      <c r="BS8" s="96"/>
      <c r="BT8" s="96"/>
    </row>
    <row r="9" spans="1:72" ht="15.95" customHeight="1">
      <c r="A9" s="119"/>
      <c r="B9" s="396"/>
      <c r="C9" s="388"/>
      <c r="D9" s="388"/>
      <c r="E9" s="389"/>
      <c r="F9" s="389"/>
      <c r="G9" s="390"/>
      <c r="H9" s="391"/>
      <c r="I9" s="388"/>
      <c r="J9" s="392"/>
      <c r="K9" s="388"/>
      <c r="L9" s="387"/>
      <c r="M9" s="393"/>
      <c r="N9" s="394"/>
      <c r="O9" s="389"/>
      <c r="P9" s="443"/>
      <c r="Q9" s="443"/>
      <c r="R9" s="395"/>
      <c r="S9" s="395"/>
      <c r="T9" s="395"/>
      <c r="U9" s="395"/>
      <c r="V9" s="395"/>
      <c r="W9" s="409"/>
      <c r="X9" s="55"/>
      <c r="Y9" s="86">
        <v>0</v>
      </c>
      <c r="Z9" s="85">
        <f>Configurar!$B$14</f>
        <v>1000</v>
      </c>
      <c r="AA9" s="9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96"/>
      <c r="BR9" s="96"/>
      <c r="BS9" s="96"/>
      <c r="BT9" s="96"/>
    </row>
    <row r="10" spans="1:72" ht="15.95" customHeight="1">
      <c r="A10" s="119"/>
      <c r="B10" s="396"/>
      <c r="C10" s="588"/>
      <c r="D10" s="588"/>
      <c r="E10" s="588"/>
      <c r="F10" s="588"/>
      <c r="G10" s="588"/>
      <c r="H10" s="588"/>
      <c r="I10" s="446"/>
      <c r="J10" s="588"/>
      <c r="K10" s="588"/>
      <c r="L10" s="588"/>
      <c r="M10" s="588"/>
      <c r="N10" s="588"/>
      <c r="O10" s="588"/>
      <c r="P10" s="447"/>
      <c r="Q10" s="588" t="s">
        <v>119</v>
      </c>
      <c r="R10" s="588"/>
      <c r="S10" s="588"/>
      <c r="T10" s="588"/>
      <c r="U10" s="588"/>
      <c r="V10" s="588"/>
      <c r="W10" s="409"/>
      <c r="X10" s="55"/>
      <c r="Y10" s="86">
        <v>0</v>
      </c>
      <c r="Z10" s="85">
        <f>Configurar!$B$14</f>
        <v>1000</v>
      </c>
      <c r="AA10" s="9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96"/>
      <c r="BR10" s="96"/>
      <c r="BS10" s="96"/>
      <c r="BT10" s="96"/>
    </row>
    <row r="11" spans="1:72" ht="15.95" customHeight="1">
      <c r="A11" s="119"/>
      <c r="B11" s="396"/>
      <c r="C11" s="588"/>
      <c r="D11" s="588"/>
      <c r="E11" s="588"/>
      <c r="F11" s="588"/>
      <c r="G11" s="588"/>
      <c r="H11" s="588"/>
      <c r="I11" s="446"/>
      <c r="J11" s="588"/>
      <c r="K11" s="588"/>
      <c r="L11" s="588"/>
      <c r="M11" s="588"/>
      <c r="N11" s="588"/>
      <c r="O11" s="588"/>
      <c r="P11" s="447"/>
      <c r="Q11" s="588"/>
      <c r="R11" s="588"/>
      <c r="S11" s="588"/>
      <c r="T11" s="588"/>
      <c r="U11" s="588"/>
      <c r="V11" s="588"/>
      <c r="W11" s="409"/>
      <c r="X11" s="55"/>
      <c r="Y11" s="86">
        <v>0</v>
      </c>
      <c r="Z11" s="85">
        <f>Configurar!$B$14</f>
        <v>1000</v>
      </c>
      <c r="AA11" s="9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96"/>
      <c r="BR11" s="96"/>
      <c r="BS11" s="96"/>
      <c r="BT11" s="96"/>
    </row>
    <row r="12" spans="1:72" ht="15.95" customHeight="1">
      <c r="A12" s="119"/>
      <c r="B12" s="396"/>
      <c r="C12" s="55"/>
      <c r="D12" s="388"/>
      <c r="E12" s="389"/>
      <c r="F12" s="389"/>
      <c r="G12" s="390"/>
      <c r="H12" s="391"/>
      <c r="I12" s="388"/>
      <c r="J12" s="55"/>
      <c r="K12" s="388"/>
      <c r="L12" s="389"/>
      <c r="M12" s="389"/>
      <c r="N12" s="390"/>
      <c r="O12" s="391"/>
      <c r="P12" s="443"/>
      <c r="Q12" s="55"/>
      <c r="R12" s="388"/>
      <c r="S12" s="389"/>
      <c r="T12" s="389"/>
      <c r="U12" s="390"/>
      <c r="V12" s="391"/>
      <c r="W12" s="409"/>
      <c r="X12" s="55"/>
      <c r="Y12" s="86">
        <v>0</v>
      </c>
      <c r="Z12" s="85">
        <f>Configurar!$B$14</f>
        <v>1000</v>
      </c>
      <c r="AA12" s="9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96"/>
      <c r="BR12" s="96"/>
      <c r="BS12" s="96"/>
      <c r="BT12" s="96"/>
    </row>
    <row r="13" spans="1:72" ht="15.95" customHeight="1">
      <c r="A13" s="119"/>
      <c r="B13" s="396"/>
      <c r="C13" s="592"/>
      <c r="D13" s="592"/>
      <c r="E13" s="592"/>
      <c r="F13" s="592"/>
      <c r="G13" s="592"/>
      <c r="H13" s="592"/>
      <c r="I13" s="448"/>
      <c r="J13" s="592"/>
      <c r="K13" s="592"/>
      <c r="L13" s="592"/>
      <c r="M13" s="592"/>
      <c r="N13" s="592"/>
      <c r="O13" s="592"/>
      <c r="P13" s="449"/>
      <c r="Q13" s="592" t="s">
        <v>118</v>
      </c>
      <c r="R13" s="592"/>
      <c r="S13" s="592"/>
      <c r="T13" s="592"/>
      <c r="U13" s="592"/>
      <c r="V13" s="592"/>
      <c r="W13" s="409"/>
      <c r="X13" s="55"/>
      <c r="Y13" s="86">
        <v>0</v>
      </c>
      <c r="Z13" s="85">
        <f>Configurar!$B$14</f>
        <v>1000</v>
      </c>
      <c r="AA13" s="9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96"/>
      <c r="BR13" s="96"/>
      <c r="BS13" s="96"/>
      <c r="BT13" s="96"/>
    </row>
    <row r="14" spans="1:72" ht="15.95" customHeight="1">
      <c r="A14" s="119"/>
      <c r="B14" s="396"/>
      <c r="C14" s="593"/>
      <c r="D14" s="593"/>
      <c r="E14" s="593"/>
      <c r="F14" s="593"/>
      <c r="G14" s="593"/>
      <c r="H14" s="593"/>
      <c r="I14" s="448"/>
      <c r="J14" s="593"/>
      <c r="K14" s="593"/>
      <c r="L14" s="593"/>
      <c r="M14" s="593"/>
      <c r="N14" s="593"/>
      <c r="O14" s="593"/>
      <c r="P14" s="449"/>
      <c r="Q14" s="593"/>
      <c r="R14" s="593"/>
      <c r="S14" s="593"/>
      <c r="T14" s="593"/>
      <c r="U14" s="593"/>
      <c r="V14" s="593"/>
      <c r="W14" s="409"/>
      <c r="X14" s="55"/>
      <c r="Y14" s="86">
        <v>0</v>
      </c>
      <c r="Z14" s="85">
        <f>Configurar!$B$14</f>
        <v>1000</v>
      </c>
      <c r="AA14" s="9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96"/>
      <c r="BR14" s="96"/>
      <c r="BS14" s="96"/>
      <c r="BT14" s="96"/>
    </row>
    <row r="15" spans="1:72" ht="15.95" customHeight="1">
      <c r="A15" s="119"/>
      <c r="B15" s="396"/>
      <c r="C15" s="594"/>
      <c r="D15" s="594"/>
      <c r="E15" s="594"/>
      <c r="F15" s="594"/>
      <c r="G15" s="594"/>
      <c r="H15" s="594"/>
      <c r="I15" s="448"/>
      <c r="J15" s="594"/>
      <c r="K15" s="594"/>
      <c r="L15" s="594"/>
      <c r="M15" s="594"/>
      <c r="N15" s="594"/>
      <c r="O15" s="594"/>
      <c r="P15" s="449"/>
      <c r="Q15" s="594"/>
      <c r="R15" s="594"/>
      <c r="S15" s="594"/>
      <c r="T15" s="594"/>
      <c r="U15" s="594"/>
      <c r="V15" s="594"/>
      <c r="W15" s="409"/>
      <c r="X15" s="55"/>
      <c r="Y15" s="86">
        <v>0</v>
      </c>
      <c r="Z15" s="85">
        <f>Configurar!$B$14</f>
        <v>1000</v>
      </c>
      <c r="AA15" s="9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96"/>
      <c r="BR15" s="96"/>
      <c r="BS15" s="96"/>
      <c r="BT15" s="96"/>
    </row>
    <row r="16" spans="1:72" ht="15.95" customHeight="1">
      <c r="A16" s="119"/>
      <c r="B16" s="396"/>
      <c r="C16" s="594"/>
      <c r="D16" s="594"/>
      <c r="E16" s="594"/>
      <c r="F16" s="594"/>
      <c r="G16" s="594"/>
      <c r="H16" s="594"/>
      <c r="I16" s="448"/>
      <c r="J16" s="594"/>
      <c r="K16" s="594"/>
      <c r="L16" s="594"/>
      <c r="M16" s="594"/>
      <c r="N16" s="594"/>
      <c r="O16" s="594"/>
      <c r="P16" s="449"/>
      <c r="Q16" s="594"/>
      <c r="R16" s="594"/>
      <c r="S16" s="594"/>
      <c r="T16" s="594"/>
      <c r="U16" s="594"/>
      <c r="V16" s="594"/>
      <c r="W16" s="409"/>
      <c r="X16" s="55"/>
      <c r="Y16" s="86">
        <v>0</v>
      </c>
      <c r="Z16" s="85">
        <f>Configurar!$B$14</f>
        <v>1000</v>
      </c>
      <c r="AA16" s="9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96"/>
      <c r="BR16" s="96"/>
      <c r="BS16" s="96"/>
      <c r="BT16" s="96"/>
    </row>
    <row r="17" spans="1:72" ht="15.95" customHeight="1">
      <c r="A17" s="119"/>
      <c r="B17" s="396"/>
      <c r="C17" s="595"/>
      <c r="D17" s="595"/>
      <c r="E17" s="595"/>
      <c r="F17" s="595"/>
      <c r="G17" s="595"/>
      <c r="H17" s="595"/>
      <c r="I17" s="448"/>
      <c r="J17" s="595"/>
      <c r="K17" s="595"/>
      <c r="L17" s="595"/>
      <c r="M17" s="595"/>
      <c r="N17" s="595"/>
      <c r="O17" s="595"/>
      <c r="P17" s="449"/>
      <c r="Q17" s="595"/>
      <c r="R17" s="595"/>
      <c r="S17" s="595"/>
      <c r="T17" s="595"/>
      <c r="U17" s="595"/>
      <c r="V17" s="595"/>
      <c r="W17" s="409"/>
      <c r="X17" s="55"/>
      <c r="Y17" s="86">
        <v>0</v>
      </c>
      <c r="Z17" s="85">
        <f>Configurar!$B$14</f>
        <v>1000</v>
      </c>
      <c r="AA17" s="9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96"/>
      <c r="BR17" s="96"/>
      <c r="BS17" s="96"/>
      <c r="BT17" s="96"/>
    </row>
    <row r="18" spans="1:72" ht="15.95" customHeight="1">
      <c r="A18" s="119"/>
      <c r="B18" s="396"/>
      <c r="C18" s="592"/>
      <c r="D18" s="592"/>
      <c r="E18" s="592"/>
      <c r="F18" s="592"/>
      <c r="G18" s="592"/>
      <c r="H18" s="592"/>
      <c r="I18" s="448"/>
      <c r="J18" s="592"/>
      <c r="K18" s="592"/>
      <c r="L18" s="592"/>
      <c r="M18" s="592"/>
      <c r="N18" s="592"/>
      <c r="O18" s="592"/>
      <c r="P18" s="450"/>
      <c r="Q18" s="592"/>
      <c r="R18" s="592"/>
      <c r="S18" s="592"/>
      <c r="T18" s="592"/>
      <c r="U18" s="592"/>
      <c r="V18" s="592"/>
      <c r="W18" s="409"/>
      <c r="X18" s="55"/>
      <c r="Y18" s="86">
        <v>0</v>
      </c>
      <c r="Z18" s="85">
        <f>Configurar!$B$14</f>
        <v>1000</v>
      </c>
      <c r="AA18" s="9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96"/>
      <c r="BR18" s="96"/>
      <c r="BS18" s="96"/>
      <c r="BT18" s="96"/>
    </row>
    <row r="19" spans="1:72" ht="15.95" customHeight="1">
      <c r="A19" s="119"/>
      <c r="B19" s="396"/>
      <c r="C19" s="451"/>
      <c r="D19" s="451"/>
      <c r="E19" s="452"/>
      <c r="F19" s="452"/>
      <c r="G19" s="451"/>
      <c r="H19" s="453"/>
      <c r="I19" s="448"/>
      <c r="J19" s="451"/>
      <c r="K19" s="451"/>
      <c r="L19" s="452"/>
      <c r="M19" s="452"/>
      <c r="N19" s="451"/>
      <c r="O19" s="453"/>
      <c r="P19" s="449"/>
      <c r="Q19" s="451"/>
      <c r="R19" s="451"/>
      <c r="S19" s="452"/>
      <c r="T19" s="452"/>
      <c r="U19" s="451"/>
      <c r="V19" s="453"/>
      <c r="W19" s="409"/>
      <c r="X19" s="55"/>
      <c r="Y19" s="86">
        <v>0</v>
      </c>
      <c r="Z19" s="85">
        <f>Configurar!$B$14</f>
        <v>1000</v>
      </c>
      <c r="AA19" s="9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96"/>
      <c r="BR19" s="96"/>
      <c r="BS19" s="96"/>
      <c r="BT19" s="96"/>
    </row>
    <row r="20" spans="1:72" ht="15.95" customHeight="1">
      <c r="A20" s="119"/>
      <c r="B20" s="396"/>
      <c r="C20" s="453"/>
      <c r="D20" s="453"/>
      <c r="E20" s="453"/>
      <c r="F20" s="453"/>
      <c r="G20" s="451"/>
      <c r="H20" s="453"/>
      <c r="I20" s="448"/>
      <c r="J20" s="453"/>
      <c r="K20" s="453"/>
      <c r="L20" s="453"/>
      <c r="M20" s="453"/>
      <c r="N20" s="451"/>
      <c r="O20" s="453"/>
      <c r="P20" s="449"/>
      <c r="Q20" s="453"/>
      <c r="R20" s="453"/>
      <c r="S20" s="453"/>
      <c r="T20" s="453"/>
      <c r="U20" s="451"/>
      <c r="V20" s="453"/>
      <c r="W20" s="409"/>
      <c r="X20" s="55"/>
      <c r="Y20" s="86">
        <v>0</v>
      </c>
      <c r="Z20" s="85">
        <f>Configurar!$B$14</f>
        <v>1000</v>
      </c>
      <c r="AA20" s="9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96"/>
      <c r="BR20" s="96"/>
      <c r="BS20" s="96"/>
      <c r="BT20" s="96"/>
    </row>
    <row r="21" spans="1:72" ht="15.95" customHeight="1">
      <c r="A21" s="119"/>
      <c r="B21" s="396"/>
      <c r="C21" s="592"/>
      <c r="D21" s="592"/>
      <c r="E21" s="592"/>
      <c r="F21" s="592"/>
      <c r="G21" s="592"/>
      <c r="H21" s="592"/>
      <c r="I21" s="448"/>
      <c r="J21" s="577"/>
      <c r="K21" s="577"/>
      <c r="L21" s="577"/>
      <c r="M21" s="577"/>
      <c r="N21" s="577"/>
      <c r="O21" s="577"/>
      <c r="P21" s="449"/>
      <c r="Q21" s="578"/>
      <c r="R21" s="578"/>
      <c r="S21" s="578"/>
      <c r="T21" s="578"/>
      <c r="U21" s="578"/>
      <c r="V21" s="578"/>
      <c r="W21" s="409"/>
      <c r="X21" s="55"/>
      <c r="Y21" s="95"/>
      <c r="Z21" s="95"/>
      <c r="AA21" s="9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96"/>
      <c r="BR21" s="96"/>
      <c r="BS21" s="96"/>
      <c r="BT21" s="96"/>
    </row>
    <row r="22" spans="1:72" ht="15.95" customHeight="1">
      <c r="A22" s="119"/>
      <c r="B22" s="396"/>
      <c r="C22" s="592"/>
      <c r="D22" s="592"/>
      <c r="E22" s="592"/>
      <c r="F22" s="592"/>
      <c r="G22" s="592"/>
      <c r="H22" s="592"/>
      <c r="I22" s="448"/>
      <c r="J22" s="577"/>
      <c r="K22" s="577"/>
      <c r="L22" s="577"/>
      <c r="M22" s="577"/>
      <c r="N22" s="577"/>
      <c r="O22" s="577"/>
      <c r="P22" s="452"/>
      <c r="Q22" s="578"/>
      <c r="R22" s="578"/>
      <c r="S22" s="578"/>
      <c r="T22" s="578"/>
      <c r="U22" s="578"/>
      <c r="V22" s="578"/>
      <c r="W22" s="409"/>
      <c r="X22" s="55"/>
      <c r="Y22" s="95"/>
      <c r="Z22" s="95"/>
      <c r="AA22" s="9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96"/>
      <c r="BR22" s="96"/>
      <c r="BS22" s="96"/>
      <c r="BT22" s="96"/>
    </row>
    <row r="23" spans="1:72" ht="15.95" customHeight="1">
      <c r="A23" s="119"/>
      <c r="B23" s="396"/>
      <c r="C23" s="417"/>
      <c r="D23" s="417"/>
      <c r="E23" s="417"/>
      <c r="F23" s="417"/>
      <c r="G23" s="417"/>
      <c r="H23" s="391"/>
      <c r="I23" s="388"/>
      <c r="J23" s="392"/>
      <c r="K23" s="388"/>
      <c r="L23" s="387"/>
      <c r="M23" s="393"/>
      <c r="N23" s="394"/>
      <c r="O23" s="389"/>
      <c r="P23" s="443"/>
      <c r="Q23" s="443"/>
      <c r="R23" s="395"/>
      <c r="S23" s="395"/>
      <c r="T23" s="395"/>
      <c r="U23" s="395"/>
      <c r="V23" s="395"/>
      <c r="W23" s="409"/>
      <c r="X23" s="55"/>
      <c r="Y23" s="95"/>
      <c r="Z23" s="95"/>
      <c r="AA23" s="9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96"/>
      <c r="BR23" s="96"/>
      <c r="BS23" s="96"/>
      <c r="BT23" s="96"/>
    </row>
    <row r="24" spans="1:72" ht="15.95" customHeight="1">
      <c r="A24" s="119"/>
      <c r="B24" s="396"/>
      <c r="C24" s="417"/>
      <c r="D24" s="417"/>
      <c r="E24" s="417"/>
      <c r="F24" s="417"/>
      <c r="G24" s="417"/>
      <c r="H24" s="391"/>
      <c r="I24" s="388"/>
      <c r="J24" s="392"/>
      <c r="K24" s="388"/>
      <c r="L24" s="387"/>
      <c r="M24" s="393"/>
      <c r="N24" s="394"/>
      <c r="O24" s="389"/>
      <c r="P24" s="443"/>
      <c r="Q24" s="443"/>
      <c r="R24" s="395"/>
      <c r="S24" s="395"/>
      <c r="T24" s="395"/>
      <c r="U24" s="395"/>
      <c r="V24" s="395"/>
      <c r="W24" s="409"/>
      <c r="X24" s="55"/>
      <c r="Y24" s="95"/>
      <c r="Z24" s="95"/>
      <c r="AA24" s="9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96"/>
      <c r="BR24" s="96"/>
      <c r="BS24" s="96"/>
      <c r="BT24" s="96"/>
    </row>
    <row r="25" spans="1:72" ht="15.95" customHeight="1">
      <c r="A25" s="119"/>
      <c r="B25" s="396"/>
      <c r="C25" s="417"/>
      <c r="D25" s="417"/>
      <c r="E25" s="417"/>
      <c r="F25" s="417"/>
      <c r="G25" s="417"/>
      <c r="H25" s="391"/>
      <c r="I25" s="388"/>
      <c r="J25" s="392"/>
      <c r="K25" s="388"/>
      <c r="L25" s="387"/>
      <c r="M25" s="393"/>
      <c r="N25" s="394"/>
      <c r="O25" s="389"/>
      <c r="P25" s="443"/>
      <c r="Q25" s="443"/>
      <c r="R25" s="395"/>
      <c r="S25" s="395"/>
      <c r="T25" s="395"/>
      <c r="U25" s="395"/>
      <c r="V25" s="395"/>
      <c r="W25" s="409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96"/>
      <c r="BR25" s="96"/>
      <c r="BS25" s="96"/>
      <c r="BT25" s="96"/>
    </row>
    <row r="26" spans="1:72" ht="15.95" customHeight="1">
      <c r="A26" s="119"/>
      <c r="B26" s="396"/>
      <c r="C26" s="417"/>
      <c r="D26" s="417"/>
      <c r="E26" s="417"/>
      <c r="F26" s="417"/>
      <c r="G26" s="417"/>
      <c r="H26" s="391"/>
      <c r="I26" s="388"/>
      <c r="J26" s="392"/>
      <c r="K26" s="388"/>
      <c r="L26" s="387"/>
      <c r="M26" s="393"/>
      <c r="N26" s="394"/>
      <c r="O26" s="389"/>
      <c r="P26" s="443"/>
      <c r="Q26" s="443"/>
      <c r="R26" s="395"/>
      <c r="S26" s="395"/>
      <c r="T26" s="395"/>
      <c r="U26" s="395"/>
      <c r="V26" s="395"/>
      <c r="W26" s="409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96"/>
      <c r="BR26" s="96"/>
      <c r="BS26" s="96"/>
      <c r="BT26" s="96"/>
    </row>
    <row r="27" spans="1:72" ht="15.95" customHeight="1">
      <c r="A27" s="119"/>
      <c r="B27" s="396"/>
      <c r="C27" s="388"/>
      <c r="D27" s="388"/>
      <c r="E27" s="389"/>
      <c r="F27" s="389"/>
      <c r="G27" s="390"/>
      <c r="H27" s="391"/>
      <c r="I27" s="388"/>
      <c r="J27" s="392"/>
      <c r="K27" s="388"/>
      <c r="L27" s="387"/>
      <c r="M27" s="393"/>
      <c r="N27" s="394"/>
      <c r="O27" s="389"/>
      <c r="P27" s="591"/>
      <c r="Q27" s="591"/>
      <c r="R27" s="395"/>
      <c r="S27" s="395"/>
      <c r="T27" s="395"/>
      <c r="U27" s="395"/>
      <c r="V27" s="395"/>
      <c r="W27" s="409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96"/>
      <c r="BR27" s="96"/>
      <c r="BS27" s="96"/>
      <c r="BT27" s="96"/>
    </row>
    <row r="28" spans="1:72" s="96" customFormat="1" ht="15.95" customHeight="1" thickBot="1">
      <c r="A28" s="137"/>
      <c r="B28" s="410"/>
      <c r="C28" s="411"/>
      <c r="D28" s="411"/>
      <c r="E28" s="411"/>
      <c r="F28" s="411"/>
      <c r="G28" s="411"/>
      <c r="H28" s="411"/>
      <c r="I28" s="411"/>
      <c r="J28" s="411"/>
      <c r="K28" s="590"/>
      <c r="L28" s="590"/>
      <c r="M28" s="412"/>
      <c r="N28" s="413"/>
      <c r="O28" s="414"/>
      <c r="P28" s="589"/>
      <c r="Q28" s="589"/>
      <c r="R28" s="415"/>
      <c r="S28" s="415"/>
      <c r="T28" s="415"/>
      <c r="U28" s="415"/>
      <c r="V28" s="415"/>
      <c r="W28" s="416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</row>
    <row r="29" spans="1:72" s="96" customFormat="1" ht="24" customHeight="1" thickTop="1">
      <c r="A29" s="149"/>
      <c r="B29" s="572"/>
      <c r="C29" s="573"/>
      <c r="D29" s="573"/>
      <c r="E29" s="573"/>
      <c r="F29" s="573"/>
      <c r="G29" s="573"/>
      <c r="H29" s="574"/>
      <c r="I29" s="574"/>
      <c r="J29" s="575"/>
      <c r="K29" s="575"/>
      <c r="L29" s="576"/>
      <c r="M29" s="576"/>
      <c r="N29" s="576"/>
      <c r="O29" s="576"/>
      <c r="P29" s="576"/>
      <c r="Q29" s="576"/>
      <c r="R29" s="569"/>
      <c r="S29" s="569"/>
      <c r="T29" s="569"/>
      <c r="U29" s="569"/>
      <c r="V29" s="569"/>
      <c r="W29" s="570"/>
      <c r="X29" s="55"/>
      <c r="Y29" s="151"/>
      <c r="Z29" s="151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</row>
    <row r="30" spans="1:72" s="96" customFormat="1" ht="15" customHeight="1">
      <c r="A30" s="571"/>
      <c r="B30" s="438"/>
      <c r="C30" s="439"/>
      <c r="D30" s="439"/>
      <c r="E30" s="439"/>
      <c r="F30" s="439"/>
      <c r="G30" s="439"/>
      <c r="H30" s="440"/>
      <c r="I30" s="440"/>
      <c r="J30" s="440"/>
      <c r="K30" s="440"/>
      <c r="L30" s="441"/>
      <c r="M30" s="441"/>
      <c r="N30" s="441"/>
      <c r="O30" s="436"/>
      <c r="P30" s="436"/>
      <c r="Q30" s="436"/>
      <c r="R30" s="444"/>
      <c r="S30" s="437"/>
      <c r="T30" s="437"/>
      <c r="U30" s="437"/>
      <c r="V30" s="437"/>
      <c r="W30" s="437"/>
      <c r="X30" s="55"/>
      <c r="Y30" s="151"/>
      <c r="Z30" s="151"/>
      <c r="AA30" s="151"/>
      <c r="AB30" s="151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</row>
    <row r="31" spans="1:72" s="96" customFormat="1" ht="15" customHeight="1">
      <c r="A31" s="571"/>
      <c r="B31" s="438"/>
      <c r="C31" s="439"/>
      <c r="D31" s="439"/>
      <c r="E31" s="439"/>
      <c r="F31" s="439"/>
      <c r="G31" s="439"/>
      <c r="H31" s="440"/>
      <c r="I31" s="440"/>
      <c r="J31" s="440"/>
      <c r="K31" s="440"/>
      <c r="L31" s="441"/>
      <c r="M31" s="441"/>
      <c r="N31" s="441"/>
      <c r="O31" s="436"/>
      <c r="P31" s="436"/>
      <c r="Q31" s="436"/>
      <c r="R31" s="437"/>
      <c r="S31" s="437"/>
      <c r="T31" s="437"/>
      <c r="U31" s="437"/>
      <c r="V31" s="437"/>
      <c r="W31" s="437"/>
      <c r="X31" s="55"/>
      <c r="Y31" s="151"/>
      <c r="Z31" s="151"/>
      <c r="AA31" s="151"/>
      <c r="AB31" s="151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</row>
    <row r="32" spans="1:72" s="96" customFormat="1" ht="18.75" customHeight="1">
      <c r="A32" s="571"/>
      <c r="B32" s="445"/>
      <c r="C32" s="439"/>
      <c r="D32" s="439"/>
      <c r="E32" s="439"/>
      <c r="F32" s="439"/>
      <c r="G32" s="439"/>
      <c r="H32" s="440"/>
      <c r="I32" s="440"/>
      <c r="J32" s="440"/>
      <c r="K32" s="440"/>
      <c r="L32" s="441"/>
      <c r="M32" s="441"/>
      <c r="N32" s="441"/>
      <c r="O32" s="436"/>
      <c r="P32" s="436"/>
      <c r="Q32" s="436"/>
      <c r="R32" s="437"/>
      <c r="S32" s="437"/>
      <c r="T32" s="437"/>
      <c r="U32" s="437"/>
      <c r="V32" s="437"/>
      <c r="W32" s="437"/>
      <c r="X32" s="55"/>
      <c r="Y32" s="151"/>
      <c r="Z32" s="151"/>
      <c r="AA32" s="151"/>
      <c r="AB32" s="151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</row>
    <row r="33" spans="1:68" s="96" customFormat="1" ht="19.5" customHeight="1">
      <c r="A33" s="571"/>
      <c r="B33" s="439"/>
      <c r="C33" s="439"/>
      <c r="D33" s="439"/>
      <c r="E33" s="439"/>
      <c r="F33" s="439"/>
      <c r="G33" s="439"/>
      <c r="H33" s="440"/>
      <c r="I33" s="440"/>
      <c r="J33" s="440"/>
      <c r="K33" s="440"/>
      <c r="L33" s="441"/>
      <c r="M33" s="441"/>
      <c r="N33" s="441"/>
      <c r="O33" s="436"/>
      <c r="P33" s="436"/>
      <c r="Q33" s="436"/>
      <c r="R33" s="437"/>
      <c r="S33" s="437"/>
      <c r="T33" s="437"/>
      <c r="U33" s="437"/>
      <c r="V33" s="437"/>
      <c r="W33" s="437"/>
      <c r="X33" s="55"/>
      <c r="Y33" s="151"/>
      <c r="Z33" s="151"/>
      <c r="AA33" s="151"/>
      <c r="AB33" s="151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</row>
    <row r="34" spans="1:68" s="96" customFormat="1" ht="25.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23"/>
      <c r="L34" s="523"/>
      <c r="M34" s="386"/>
      <c r="N34" s="154"/>
      <c r="O34" s="154"/>
      <c r="P34" s="154"/>
      <c r="Q34" s="154"/>
      <c r="R34" s="154"/>
      <c r="S34" s="154"/>
      <c r="T34" s="154"/>
      <c r="U34" s="154"/>
      <c r="V34" s="154"/>
      <c r="W34" s="55"/>
      <c r="X34" s="55"/>
      <c r="Y34" s="55"/>
      <c r="Z34" s="55"/>
      <c r="AA34" s="151"/>
      <c r="AB34" s="151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</row>
    <row r="35" spans="1:68" s="96" customFormat="1">
      <c r="A35" s="55"/>
      <c r="B35" s="63"/>
      <c r="C35" s="63"/>
      <c r="D35" s="63"/>
      <c r="E35" s="64"/>
      <c r="F35" s="64"/>
      <c r="G35" s="64"/>
      <c r="H35" s="64"/>
      <c r="I35" s="64"/>
      <c r="J35" s="64"/>
      <c r="K35" s="64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151"/>
      <c r="AB35" s="151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</row>
    <row r="36" spans="1:68" s="96" customFormat="1">
      <c r="A36" s="157"/>
      <c r="B36" s="68"/>
      <c r="C36" s="68"/>
      <c r="D36" s="68"/>
      <c r="E36" s="68"/>
      <c r="F36" s="68"/>
      <c r="G36" s="68"/>
      <c r="H36" s="68"/>
      <c r="I36" s="68"/>
      <c r="J36" s="64"/>
      <c r="K36" s="64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151"/>
      <c r="AB36" s="151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</row>
    <row r="37" spans="1:68" s="55" customFormat="1">
      <c r="B37" s="68"/>
      <c r="C37" s="68"/>
      <c r="D37" s="68"/>
      <c r="E37" s="68"/>
      <c r="F37" s="68"/>
      <c r="G37" s="68"/>
      <c r="H37" s="64"/>
      <c r="I37" s="64"/>
      <c r="J37" s="64"/>
      <c r="K37" s="64"/>
      <c r="AA37" s="151"/>
      <c r="AB37" s="151"/>
    </row>
    <row r="38" spans="1:68" s="55" customFormat="1">
      <c r="B38" s="69"/>
      <c r="C38" s="69"/>
      <c r="D38" s="69"/>
      <c r="E38" s="64"/>
      <c r="F38" s="64"/>
      <c r="G38" s="64"/>
      <c r="H38" s="64"/>
      <c r="I38" s="64"/>
      <c r="J38" s="64"/>
      <c r="K38" s="64"/>
      <c r="AA38" s="151"/>
      <c r="AB38" s="151"/>
    </row>
    <row r="39" spans="1:68" s="55" customFormat="1">
      <c r="AA39" s="151"/>
      <c r="AB39" s="151"/>
    </row>
    <row r="40" spans="1:68" s="55" customFormat="1">
      <c r="AA40" s="151"/>
      <c r="AB40" s="151"/>
    </row>
    <row r="41" spans="1:68" s="55" customFormat="1">
      <c r="AA41" s="151"/>
      <c r="AB41" s="151"/>
    </row>
    <row r="42" spans="1:68" s="55" customFormat="1"/>
    <row r="43" spans="1:68" s="96" customForma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</row>
    <row r="44" spans="1:68" s="96" customForma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</row>
    <row r="45" spans="1:68" s="96" customForma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</row>
    <row r="46" spans="1:68" s="96" customForma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</row>
    <row r="47" spans="1:68" s="96" customForma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</row>
    <row r="48" spans="1:68" s="96" customForma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</row>
    <row r="49" spans="1:68" s="96" customForma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</row>
    <row r="50" spans="1:68" s="96" customForma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</row>
    <row r="51" spans="1:68" s="96" customForma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</row>
    <row r="52" spans="1:68" s="96" customForma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</row>
    <row r="53" spans="1:68" s="96" customForma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</row>
    <row r="54" spans="1:68" s="96" customFormat="1">
      <c r="A54" s="158"/>
      <c r="B54" s="158"/>
      <c r="C54" s="158"/>
      <c r="D54" s="158"/>
      <c r="E54" s="158"/>
      <c r="F54" s="158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</row>
    <row r="55" spans="1:68" s="96" customFormat="1">
      <c r="A55" s="158"/>
      <c r="B55" s="158"/>
      <c r="C55" s="158"/>
      <c r="D55" s="158"/>
      <c r="E55" s="158"/>
      <c r="F55" s="158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</row>
    <row r="56" spans="1:68" s="96" customFormat="1">
      <c r="A56" s="158"/>
      <c r="B56" s="159"/>
      <c r="C56" s="159"/>
      <c r="D56" s="159"/>
      <c r="E56" s="158"/>
      <c r="F56" s="158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</row>
    <row r="57" spans="1:68" s="96" customFormat="1">
      <c r="A57" s="158"/>
      <c r="B57" s="158"/>
      <c r="C57" s="158"/>
      <c r="D57" s="158"/>
      <c r="E57" s="158"/>
      <c r="F57" s="158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</row>
    <row r="58" spans="1:68" s="96" customFormat="1">
      <c r="A58" s="158"/>
      <c r="B58" s="159"/>
      <c r="C58" s="159"/>
      <c r="D58" s="159"/>
      <c r="E58" s="158"/>
      <c r="F58" s="158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</row>
    <row r="59" spans="1:68" s="96" customFormat="1">
      <c r="A59" s="158"/>
      <c r="B59" s="158"/>
      <c r="C59" s="158"/>
      <c r="D59" s="158"/>
      <c r="E59" s="158"/>
      <c r="F59" s="158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</row>
    <row r="60" spans="1:68" s="96" customForma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</row>
    <row r="61" spans="1:68" s="96" customForma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</row>
    <row r="62" spans="1:68" s="96" customForma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</row>
    <row r="63" spans="1:68" s="96" customForma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</row>
    <row r="64" spans="1:68" s="96" customForma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</row>
    <row r="65" spans="1:68" s="96" customForma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</row>
    <row r="66" spans="1:68" s="96" customForma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</row>
    <row r="67" spans="1:68" s="96" customForma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</row>
    <row r="68" spans="1:68" s="96" customForma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</row>
    <row r="69" spans="1:68" s="96" customForma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</row>
    <row r="70" spans="1:68" s="96" customForma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</row>
    <row r="71" spans="1:68" s="96" customForma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</row>
    <row r="72" spans="1:68" s="96" customForma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</row>
    <row r="73" spans="1:68" s="96" customForma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</row>
    <row r="74" spans="1:68" s="96" customForma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</row>
    <row r="75" spans="1:68" s="96" customForma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</row>
    <row r="76" spans="1:68" s="96" customForma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</row>
    <row r="77" spans="1:68" s="96" customForma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</row>
    <row r="78" spans="1:68" s="96" customForma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</row>
    <row r="79" spans="1:68" s="96" customForma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</row>
    <row r="80" spans="1:68" s="96" customForma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</row>
    <row r="81" spans="1:68" s="96" customForma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</row>
    <row r="82" spans="1:68" s="96" customForma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</row>
    <row r="83" spans="1:68" s="96" customForma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</row>
    <row r="84" spans="1:68" s="96" customForma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</row>
    <row r="85" spans="1:68" s="96" customForma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</row>
    <row r="86" spans="1:68" s="96" customForma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</row>
    <row r="87" spans="1:68" s="96" customForma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</row>
    <row r="88" spans="1:68" s="96" customForma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</row>
    <row r="89" spans="1:68" s="96" customForma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</row>
    <row r="90" spans="1:68" s="96" customForma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</row>
    <row r="91" spans="1:68" s="96" customForma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</row>
    <row r="92" spans="1:68" s="96" customForma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</row>
    <row r="93" spans="1:68" s="96" customForma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</row>
    <row r="94" spans="1:68" s="96" customForma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</row>
    <row r="95" spans="1:68" s="96" customForma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</row>
    <row r="96" spans="1:68" s="96" customForma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</row>
    <row r="97" spans="1:68" s="96" customForma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</row>
    <row r="98" spans="1:68" s="96" customForma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</row>
    <row r="99" spans="1:68" s="96" customForma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</row>
    <row r="100" spans="1:68" s="96" customForma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</row>
    <row r="101" spans="1:68" s="96" customForma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</row>
    <row r="102" spans="1:68" s="96" customForma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</row>
    <row r="103" spans="1:68" s="96" customForma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</row>
    <row r="104" spans="1:68" s="96" customForma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</row>
    <row r="105" spans="1:68" s="96" customForma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</row>
    <row r="106" spans="1:68" s="96" customForma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</row>
    <row r="107" spans="1:68" s="96" customForma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</row>
    <row r="108" spans="1:68" s="96" customForma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</row>
    <row r="109" spans="1:68" s="96" customForma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</row>
    <row r="110" spans="1:68" s="96" customForma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</row>
    <row r="111" spans="1:68" s="96" customForma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</row>
    <row r="112" spans="1:68" s="96" customForma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</row>
    <row r="113" spans="1:68" s="96" customForma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</row>
    <row r="114" spans="1:68" s="96" customForma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</row>
    <row r="115" spans="1:68" s="96" customForma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</row>
    <row r="116" spans="1:68" s="96" customForma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</row>
    <row r="117" spans="1:68" s="96" customForma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</row>
    <row r="118" spans="1:68" s="96" customForma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</row>
    <row r="119" spans="1:68" s="96" customForma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</row>
    <row r="120" spans="1:68" s="96" customForma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</row>
    <row r="121" spans="1:68" s="96" customForma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</row>
    <row r="122" spans="1:68" s="96" customForma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</row>
    <row r="123" spans="1:68" s="96" customForma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</row>
    <row r="124" spans="1:68" s="96" customForma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</row>
    <row r="125" spans="1:68" s="96" customForma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</row>
    <row r="126" spans="1:68" s="96" customForma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</row>
    <row r="127" spans="1:68" s="96" customForma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</row>
    <row r="128" spans="1:68" s="96" customForma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</row>
    <row r="129" spans="1:68" s="96" customForma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</row>
    <row r="130" spans="1:68" s="96" customForma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</row>
    <row r="131" spans="1:68" s="96" customForma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</row>
    <row r="132" spans="1:68" s="96" customForma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</row>
    <row r="133" spans="1:68" s="96" customForma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</row>
    <row r="134" spans="1:68" s="96" customForma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</row>
    <row r="135" spans="1:68" s="96" customForma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</row>
    <row r="136" spans="1:68" s="96" customForma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</row>
    <row r="137" spans="1:68" s="96" customForma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</row>
    <row r="138" spans="1:68" s="96" customForma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</row>
    <row r="139" spans="1:68" s="96" customForma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</row>
    <row r="140" spans="1:68" s="96" customForma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</row>
    <row r="141" spans="1:68" s="96" customForma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</row>
    <row r="142" spans="1:68" s="96" customForma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</row>
    <row r="143" spans="1:68" s="96" customForma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</row>
    <row r="144" spans="1:68" s="96" customForma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</row>
    <row r="145" spans="1:68" s="96" customForma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</row>
    <row r="146" spans="1:68" s="96" customForma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</row>
    <row r="147" spans="1:68" s="96" customForma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</row>
    <row r="148" spans="1:68" s="96" customForma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</row>
    <row r="149" spans="1:68" s="96" customForma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</row>
    <row r="150" spans="1:68" s="96" customForma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</row>
    <row r="151" spans="1:68" s="96" customForma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</row>
    <row r="152" spans="1:68" s="96" customForma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</row>
    <row r="153" spans="1:68" s="96" customForma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</row>
    <row r="154" spans="1:68" s="96" customForma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</row>
    <row r="155" spans="1:68" s="96" customForma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</row>
    <row r="156" spans="1:68" s="96" customForma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</row>
    <row r="157" spans="1:68" s="96" customForma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</row>
    <row r="158" spans="1:68" s="96" customForma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</row>
    <row r="159" spans="1:68" s="96" customForma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</row>
    <row r="160" spans="1:68" s="96" customForma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</row>
    <row r="161" spans="1:68" s="96" customForma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</row>
    <row r="162" spans="1:68" s="96" customForma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</row>
    <row r="163" spans="1:68" s="96" customForma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</row>
    <row r="164" spans="1:68" s="96" customForma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</row>
    <row r="165" spans="1:68" s="96" customForma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</row>
    <row r="166" spans="1:68" s="96" customForma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</row>
    <row r="167" spans="1:68" s="96" customForma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</row>
    <row r="168" spans="1:68" s="96" customForma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</row>
    <row r="169" spans="1:68" s="96" customForma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</row>
    <row r="170" spans="1:68" s="96" customForma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</row>
    <row r="171" spans="1:68" s="96" customForma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</row>
    <row r="172" spans="1:68" s="96" customForma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</row>
    <row r="173" spans="1:68" s="96" customForma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</row>
    <row r="174" spans="1:68" s="96" customForma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</row>
    <row r="175" spans="1:68" s="96" customForma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</row>
    <row r="176" spans="1:68" s="96" customForma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</row>
    <row r="177" spans="1:68" s="96" customForma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</row>
    <row r="178" spans="1:68" s="96" customForma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</row>
    <row r="179" spans="1:68" s="96" customForma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</row>
    <row r="180" spans="1:68" s="96" customForma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</row>
    <row r="181" spans="1:68" s="96" customForma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</row>
    <row r="182" spans="1:68" s="96" customForma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</row>
    <row r="183" spans="1:68" s="96" customForma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</row>
    <row r="184" spans="1:68" s="96" customForma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</row>
    <row r="185" spans="1:68" s="96" customForma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</row>
    <row r="186" spans="1:68" s="96" customForma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</row>
    <row r="187" spans="1:68" s="96" customForma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</row>
    <row r="188" spans="1:68" s="96" customForma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</row>
    <row r="189" spans="1:68" s="96" customForma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</row>
    <row r="190" spans="1:68" s="96" customForma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</row>
    <row r="191" spans="1:68" s="96" customForma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</row>
    <row r="192" spans="1:68" s="96" customForma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</row>
    <row r="193" spans="1:68" s="96" customForma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</row>
    <row r="194" spans="1:68" s="96" customForma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</row>
    <row r="195" spans="1:68" s="96" customForma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</row>
    <row r="196" spans="1:68" s="96" customForma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</row>
    <row r="197" spans="1:68" s="96" customForma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</row>
    <row r="198" spans="1:68" s="96" customForma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</row>
    <row r="199" spans="1:68" s="96" customForma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</row>
    <row r="200" spans="1:68" s="96" customForma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</row>
    <row r="201" spans="1:68" s="96" customForma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</row>
    <row r="202" spans="1:68" s="96" customForma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</row>
    <row r="203" spans="1:68" s="96" customForma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</row>
    <row r="204" spans="1:68" s="96" customForma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</row>
    <row r="205" spans="1:68" s="96" customForma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</row>
    <row r="206" spans="1:68" s="96" customForma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</row>
    <row r="207" spans="1:68" s="96" customForma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</row>
    <row r="208" spans="1:68" s="96" customForma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</row>
    <row r="209" spans="1:68" s="96" customForma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</row>
    <row r="210" spans="1:68" s="96" customForma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</row>
    <row r="211" spans="1:68" s="96" customForma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</row>
    <row r="212" spans="1:68" s="96" customForma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</row>
    <row r="213" spans="1:68" s="96" customForma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</row>
    <row r="214" spans="1:68" s="96" customForma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</row>
    <row r="215" spans="1:68" s="96" customForma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</row>
    <row r="216" spans="1:68" s="96" customForma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</row>
    <row r="217" spans="1:68" s="96" customForma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</row>
    <row r="218" spans="1:68" s="96" customForma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</row>
    <row r="219" spans="1:68" s="96" customForma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</row>
    <row r="220" spans="1:68" s="96" customForma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</row>
    <row r="221" spans="1:68" s="96" customForma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</row>
    <row r="222" spans="1:68" s="96" customForma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</row>
    <row r="223" spans="1:68" s="96" customForma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</row>
    <row r="224" spans="1:68" s="96" customForma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</row>
    <row r="225" spans="1:53" s="96" customForma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</row>
    <row r="226" spans="1:53" s="96" customForma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</row>
    <row r="227" spans="1:53" s="96" customForma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</row>
    <row r="228" spans="1:53" s="96" customForma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</row>
    <row r="229" spans="1:53" s="96" customForma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</row>
    <row r="230" spans="1:53" s="96" customForma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</row>
    <row r="231" spans="1:53" s="96" customForma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</row>
    <row r="232" spans="1:53" s="96" customForma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</row>
    <row r="233" spans="1:53" s="96" customForma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</row>
    <row r="234" spans="1:53" s="96" customForma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</row>
    <row r="235" spans="1:53" s="96" customForma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</row>
    <row r="236" spans="1:53" s="96" customForma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</row>
    <row r="237" spans="1:53" s="96" customForma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</row>
    <row r="238" spans="1:53" s="96" customForma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</row>
    <row r="239" spans="1:53" s="96" customForma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</row>
    <row r="240" spans="1:53" s="96" customForma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</row>
    <row r="241" spans="1:53" s="96" customForma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</row>
    <row r="242" spans="1:53" s="96" customForma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</row>
    <row r="243" spans="1:53" s="96" customForma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</row>
    <row r="244" spans="1:53" s="96" customForma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</row>
    <row r="245" spans="1:53" s="96" customForma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</row>
    <row r="246" spans="1:53" s="96" customForma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</row>
    <row r="247" spans="1:53" s="96" customForma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</row>
    <row r="248" spans="1:53" s="96" customForma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</row>
    <row r="249" spans="1:53" s="96" customForma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</row>
    <row r="250" spans="1:53" s="96" customForma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</row>
    <row r="251" spans="1:53" s="96" customForma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</row>
    <row r="252" spans="1:53" s="96" customForma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</row>
    <row r="253" spans="1:53" s="96" customForma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</row>
    <row r="254" spans="1:53" s="96" customForma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</row>
    <row r="255" spans="1:53" s="96" customForma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</row>
    <row r="256" spans="1:53" s="96" customForma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</row>
    <row r="257" spans="1:53" s="96" customForma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</row>
    <row r="258" spans="1:53" s="96" customForma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</row>
    <row r="259" spans="1:53" s="96" customForma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</row>
    <row r="260" spans="1:53" s="96" customForma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</row>
    <row r="261" spans="1:53" s="96" customForma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</row>
    <row r="262" spans="1:53" s="96" customForma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</row>
    <row r="263" spans="1:53" s="96" customForma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</row>
    <row r="264" spans="1:53" s="96" customForma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</row>
    <row r="265" spans="1:53" s="96" customForma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</row>
    <row r="266" spans="1:53" s="96" customForma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</row>
    <row r="267" spans="1:53" s="96" customForma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</row>
    <row r="268" spans="1:53" s="96" customForma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</row>
    <row r="269" spans="1:53" s="96" customForma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</row>
    <row r="270" spans="1:53" s="96" customForma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</row>
    <row r="271" spans="1:53" s="96" customForma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</row>
    <row r="272" spans="1:53" s="96" customForma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</row>
    <row r="273" spans="1:53" s="96" customForma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</row>
    <row r="274" spans="1:53" s="96" customForma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</row>
    <row r="275" spans="1:53" s="96" customForma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</row>
    <row r="276" spans="1:53" s="96" customForma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</row>
    <row r="277" spans="1:53" s="96" customForma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</row>
    <row r="278" spans="1:53" s="96" customForma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</row>
    <row r="279" spans="1:53" s="96" customForma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</row>
    <row r="280" spans="1:53" s="96" customForma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</row>
    <row r="281" spans="1:53" s="96" customForma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</row>
    <row r="282" spans="1:53" s="96" customForma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</row>
    <row r="283" spans="1:53" s="96" customForma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</row>
    <row r="284" spans="1:53" s="96" customForma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</row>
    <row r="285" spans="1:53" s="96" customForma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</row>
    <row r="286" spans="1:53" s="96" customForma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</row>
    <row r="287" spans="1:53" s="96" customForma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</row>
    <row r="288" spans="1:53" s="96" customForma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</row>
    <row r="289" spans="1:53" s="96" customForma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</row>
    <row r="290" spans="1:53" s="96" customForma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</row>
    <row r="291" spans="1:53" s="96" customForma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</row>
    <row r="292" spans="1:53" s="96" customForma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</row>
    <row r="293" spans="1:53" s="96" customForma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</row>
    <row r="294" spans="1:53" s="96" customForma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</row>
    <row r="295" spans="1:53" s="96" customForma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</row>
    <row r="296" spans="1:53" s="96" customForma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</row>
    <row r="297" spans="1:53" s="96" customForma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</row>
    <row r="298" spans="1:53" s="96" customForma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</row>
    <row r="299" spans="1:53" s="96" customForma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</row>
    <row r="300" spans="1:53" s="96" customForma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</row>
    <row r="301" spans="1:53" s="96" customForma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</row>
    <row r="302" spans="1:53" s="96" customForma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</row>
    <row r="303" spans="1:53" s="96" customForma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</row>
    <row r="304" spans="1:53" s="96" customForma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</row>
    <row r="305" spans="1:53" s="96" customForma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</row>
    <row r="306" spans="1:53" s="96" customForma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</row>
    <row r="307" spans="1:53" s="96" customForma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</row>
    <row r="308" spans="1:53" s="96" customForma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</row>
    <row r="309" spans="1:53" s="96" customForma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</row>
    <row r="310" spans="1:53" s="96" customForma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</row>
    <row r="311" spans="1:53" s="96" customForma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</row>
    <row r="312" spans="1:53" s="96" customForma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</row>
    <row r="313" spans="1:53" s="96" customForma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</row>
    <row r="314" spans="1:53" s="96" customForma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</row>
    <row r="315" spans="1:53" s="96" customForma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</row>
    <row r="316" spans="1:53" s="96" customForma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</row>
    <row r="317" spans="1:53" s="96" customForma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</row>
    <row r="318" spans="1:53" s="96" customForma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</row>
    <row r="319" spans="1:53" s="96" customForma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</row>
    <row r="320" spans="1:53" s="96" customForma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</row>
    <row r="321" spans="1:53" s="96" customForma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</row>
    <row r="322" spans="1:53" s="96" customForma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</row>
    <row r="323" spans="1:53" s="96" customForma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</row>
    <row r="324" spans="1:53" s="96" customForma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</row>
    <row r="325" spans="1:53" s="96" customForma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</row>
    <row r="326" spans="1:53" s="96" customForma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</row>
    <row r="327" spans="1:53" s="96" customForma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</row>
    <row r="328" spans="1:53" s="96" customForma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</row>
    <row r="329" spans="1:53" s="96" customForma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</row>
    <row r="330" spans="1:53" s="96" customForma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</row>
    <row r="331" spans="1:53" s="96" customForma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</row>
    <row r="332" spans="1:53" s="96" customForma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</row>
    <row r="333" spans="1:53" s="96" customForma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</row>
    <row r="334" spans="1:53" s="96" customForma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</row>
    <row r="335" spans="1:53" s="96" customForma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</row>
    <row r="336" spans="1:53" s="96" customForma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</row>
    <row r="337" spans="1:53" s="96" customForma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</row>
    <row r="338" spans="1:53" s="96" customForma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</row>
    <row r="339" spans="1:53" s="96" customForma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</row>
    <row r="340" spans="1:53" s="96" customForma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</row>
    <row r="341" spans="1:53" s="96" customForma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</row>
    <row r="342" spans="1:53" s="96" customForma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</row>
    <row r="343" spans="1:53" s="96" customForma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</row>
    <row r="344" spans="1:53" s="96" customForma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</row>
    <row r="345" spans="1:53" s="96" customForma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</row>
    <row r="346" spans="1:53" s="96" customForma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</row>
    <row r="347" spans="1:53" s="96" customForma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</row>
    <row r="348" spans="1:53" s="96" customForma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</row>
    <row r="349" spans="1:53" s="96" customForma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</row>
    <row r="350" spans="1:53" s="96" customForma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</row>
    <row r="351" spans="1:53" s="96" customForma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</row>
    <row r="352" spans="1:53" s="96" customForma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</row>
    <row r="353" spans="1:53" s="96" customForma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</row>
    <row r="354" spans="1:53" s="96" customForma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</row>
    <row r="355" spans="1:53" s="96" customForma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</row>
    <row r="356" spans="1:53" s="96" customForma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</row>
    <row r="357" spans="1:53" s="96" customForma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</row>
    <row r="358" spans="1:53" s="96" customForma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</row>
    <row r="359" spans="1:53" s="96" customForma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</row>
    <row r="360" spans="1:53" s="96" customForma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</row>
    <row r="361" spans="1:53" s="96" customForma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</row>
    <row r="362" spans="1:53" s="96" customForma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</row>
    <row r="363" spans="1:53" s="96" customForma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</row>
    <row r="364" spans="1:53" s="96" customForma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</row>
    <row r="365" spans="1:53" s="96" customForma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</row>
    <row r="366" spans="1:53" s="96" customForma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</row>
    <row r="367" spans="1:53" s="96" customForma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</row>
    <row r="368" spans="1:53" s="96" customForma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</row>
    <row r="369" spans="1:53" s="96" customForma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</row>
    <row r="370" spans="1:53" s="96" customForma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</row>
    <row r="371" spans="1:53" s="96" customForma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</row>
    <row r="372" spans="1:53" s="96" customForma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</row>
    <row r="373" spans="1:53" s="96" customForma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</row>
    <row r="374" spans="1:53" s="96" customForma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</row>
    <row r="375" spans="1:53" s="96" customForma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</row>
    <row r="376" spans="1:53" s="96" customForma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</row>
    <row r="377" spans="1:53" s="96" customForma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</row>
    <row r="378" spans="1:53" s="96" customForma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</row>
    <row r="379" spans="1:53" s="96" customForma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</row>
    <row r="380" spans="1:53" s="96" customForma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</row>
    <row r="381" spans="1:53" s="96" customForma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</row>
    <row r="382" spans="1:53" s="96" customForma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</row>
    <row r="383" spans="1:53" s="96" customForma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</row>
    <row r="384" spans="1:53" s="96" customForma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</row>
    <row r="385" spans="1:53" s="96" customForma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</row>
    <row r="386" spans="1:53" s="96" customForma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</row>
    <row r="387" spans="1:53" s="96" customForma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</row>
    <row r="388" spans="1:53" s="96" customForma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</row>
    <row r="389" spans="1:53" s="96" customForma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</row>
    <row r="390" spans="1:53" s="96" customForma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</row>
    <row r="391" spans="1:53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</row>
  </sheetData>
  <sheetProtection algorithmName="SHA-512" hashValue="UK185JITsPjKG++nhT5dpeH2fgyFfSH9Bn1Bg8j1UZpAa2t2I5EuFcLqNk/08HAVVZFCA83PbYrEeBznPYo96Q==" saltValue="3Xg/d+TTfDp16+n0ab5Ceg==" spinCount="100000" sheet="1" objects="1" scenarios="1"/>
  <mergeCells count="48">
    <mergeCell ref="K2:L2"/>
    <mergeCell ref="M2:N2"/>
    <mergeCell ref="E1:H1"/>
    <mergeCell ref="K1:L1"/>
    <mergeCell ref="M1:N1"/>
    <mergeCell ref="E2:H2"/>
    <mergeCell ref="A3:A4"/>
    <mergeCell ref="B3:D3"/>
    <mergeCell ref="E3:F3"/>
    <mergeCell ref="G3:G4"/>
    <mergeCell ref="H3:H4"/>
    <mergeCell ref="Q3:S3"/>
    <mergeCell ref="P4:Q4"/>
    <mergeCell ref="P5:Q5"/>
    <mergeCell ref="H6:Q7"/>
    <mergeCell ref="H8:Q8"/>
    <mergeCell ref="I3:I4"/>
    <mergeCell ref="J3:J4"/>
    <mergeCell ref="K3:K4"/>
    <mergeCell ref="L3:N3"/>
    <mergeCell ref="C10:H11"/>
    <mergeCell ref="J10:O11"/>
    <mergeCell ref="Q10:V11"/>
    <mergeCell ref="C13:H14"/>
    <mergeCell ref="J13:O14"/>
    <mergeCell ref="Q13:V14"/>
    <mergeCell ref="C15:H16"/>
    <mergeCell ref="J15:O16"/>
    <mergeCell ref="Q15:V16"/>
    <mergeCell ref="C17:H18"/>
    <mergeCell ref="J17:O18"/>
    <mergeCell ref="Q17:V18"/>
    <mergeCell ref="A30:A33"/>
    <mergeCell ref="K34:L34"/>
    <mergeCell ref="C21:H22"/>
    <mergeCell ref="J21:O22"/>
    <mergeCell ref="Q21:V22"/>
    <mergeCell ref="K28:L28"/>
    <mergeCell ref="B29:C29"/>
    <mergeCell ref="D29:E29"/>
    <mergeCell ref="F29:G29"/>
    <mergeCell ref="H29:I29"/>
    <mergeCell ref="J29:K29"/>
    <mergeCell ref="L29:N29"/>
    <mergeCell ref="O29:Q29"/>
    <mergeCell ref="R29:W29"/>
    <mergeCell ref="P28:Q28"/>
    <mergeCell ref="P27:Q27"/>
  </mergeCells>
  <conditionalFormatting sqref="L5:N5 L9:N9 L23:N27">
    <cfRule type="cellIs" dxfId="188" priority="38" operator="lessThan">
      <formula>0</formula>
    </cfRule>
  </conditionalFormatting>
  <conditionalFormatting sqref="W5:W27">
    <cfRule type="containsBlanks" dxfId="187" priority="37">
      <formula>LEN(TRIM(W5))=0</formula>
    </cfRule>
  </conditionalFormatting>
  <conditionalFormatting sqref="K5 B9:I9 K9 B7:G7 B5:I5 B6:H6 B10:C10 B11:B12 D12:I12 B19:I19 B13:C13 B14:B18 B27:I27 B20:B26 H20:I20 I13:I18 I10:I11 H23:I26 I21:I22 B8:H8 K23:K27">
    <cfRule type="cellIs" dxfId="186" priority="36" operator="lessThan">
      <formula>0</formula>
    </cfRule>
  </conditionalFormatting>
  <conditionalFormatting sqref="B30 L30 O30:Q33">
    <cfRule type="cellIs" dxfId="185" priority="35" operator="lessThan">
      <formula>0</formula>
    </cfRule>
  </conditionalFormatting>
  <conditionalFormatting sqref="A5:A27">
    <cfRule type="cellIs" dxfId="184" priority="34" operator="equal">
      <formula>TODAY()</formula>
    </cfRule>
  </conditionalFormatting>
  <conditionalFormatting sqref="J5 J9 J23:J27">
    <cfRule type="cellIs" dxfId="183" priority="33" operator="lessThan">
      <formula>0</formula>
    </cfRule>
  </conditionalFormatting>
  <conditionalFormatting sqref="C5:D9 C10 D12 C19:D19 C13 C27:D27">
    <cfRule type="expression" dxfId="182" priority="32">
      <formula>IF(C5&lt;0,"opcional","0")</formula>
    </cfRule>
  </conditionalFormatting>
  <conditionalFormatting sqref="J30">
    <cfRule type="cellIs" dxfId="181" priority="31" operator="lessThan">
      <formula>0</formula>
    </cfRule>
  </conditionalFormatting>
  <conditionalFormatting sqref="C15">
    <cfRule type="cellIs" dxfId="180" priority="30" operator="lessThan">
      <formula>0</formula>
    </cfRule>
  </conditionalFormatting>
  <conditionalFormatting sqref="C15">
    <cfRule type="expression" dxfId="179" priority="29">
      <formula>IF(C15&lt;0,"opcional","0")</formula>
    </cfRule>
  </conditionalFormatting>
  <conditionalFormatting sqref="C25">
    <cfRule type="cellIs" dxfId="178" priority="26" operator="lessThan">
      <formula>0</formula>
    </cfRule>
  </conditionalFormatting>
  <conditionalFormatting sqref="C25">
    <cfRule type="expression" dxfId="177" priority="25">
      <formula>IF(C25&lt;0,"opcional","0")</formula>
    </cfRule>
  </conditionalFormatting>
  <conditionalFormatting sqref="C20 G20 C23">
    <cfRule type="cellIs" dxfId="176" priority="28" operator="lessThan">
      <formula>0</formula>
    </cfRule>
  </conditionalFormatting>
  <conditionalFormatting sqref="C20 C23">
    <cfRule type="expression" dxfId="175" priority="27">
      <formula>IF(C20&lt;0,"opcional","0")</formula>
    </cfRule>
  </conditionalFormatting>
  <conditionalFormatting sqref="C17">
    <cfRule type="cellIs" dxfId="174" priority="24" operator="lessThan">
      <formula>0</formula>
    </cfRule>
  </conditionalFormatting>
  <conditionalFormatting sqref="C17">
    <cfRule type="expression" dxfId="173" priority="23">
      <formula>IF(C17&lt;0,"opcional","0")</formula>
    </cfRule>
  </conditionalFormatting>
  <conditionalFormatting sqref="C21">
    <cfRule type="cellIs" dxfId="172" priority="22" operator="lessThan">
      <formula>0</formula>
    </cfRule>
  </conditionalFormatting>
  <conditionalFormatting sqref="C21">
    <cfRule type="expression" dxfId="171" priority="21">
      <formula>IF(C21&lt;0,"opcional","0")</formula>
    </cfRule>
  </conditionalFormatting>
  <conditionalFormatting sqref="J10 K12:O12 J19:O19 J13 O20">
    <cfRule type="cellIs" dxfId="170" priority="20" operator="lessThan">
      <formula>0</formula>
    </cfRule>
  </conditionalFormatting>
  <conditionalFormatting sqref="J10 K12 J19:K19 J13">
    <cfRule type="expression" dxfId="169" priority="19">
      <formula>IF(J10&lt;0,"opcional","0")</formula>
    </cfRule>
  </conditionalFormatting>
  <conditionalFormatting sqref="J15">
    <cfRule type="cellIs" dxfId="168" priority="18" operator="lessThan">
      <formula>0</formula>
    </cfRule>
  </conditionalFormatting>
  <conditionalFormatting sqref="J15">
    <cfRule type="expression" dxfId="167" priority="17">
      <formula>IF(J15&lt;0,"opcional","0")</formula>
    </cfRule>
  </conditionalFormatting>
  <conditionalFormatting sqref="J20 N20">
    <cfRule type="cellIs" dxfId="166" priority="16" operator="lessThan">
      <formula>0</formula>
    </cfRule>
  </conditionalFormatting>
  <conditionalFormatting sqref="J20">
    <cfRule type="expression" dxfId="165" priority="15">
      <formula>IF(J20&lt;0,"opcional","0")</formula>
    </cfRule>
  </conditionalFormatting>
  <conditionalFormatting sqref="J17">
    <cfRule type="cellIs" dxfId="164" priority="14" operator="lessThan">
      <formula>0</formula>
    </cfRule>
  </conditionalFormatting>
  <conditionalFormatting sqref="J17">
    <cfRule type="expression" dxfId="163" priority="13">
      <formula>IF(J17&lt;0,"opcional","0")</formula>
    </cfRule>
  </conditionalFormatting>
  <conditionalFormatting sqref="J21">
    <cfRule type="cellIs" dxfId="162" priority="12" operator="lessThan">
      <formula>0</formula>
    </cfRule>
  </conditionalFormatting>
  <conditionalFormatting sqref="J21">
    <cfRule type="expression" dxfId="161" priority="11">
      <formula>IF(J21&lt;0,"opcional","0")</formula>
    </cfRule>
  </conditionalFormatting>
  <conditionalFormatting sqref="Q10 R12:V12 Q19:V19 Q13 V20">
    <cfRule type="cellIs" dxfId="160" priority="10" operator="lessThan">
      <formula>0</formula>
    </cfRule>
  </conditionalFormatting>
  <conditionalFormatting sqref="Q10 R12 Q19:R19 Q13">
    <cfRule type="expression" dxfId="159" priority="9">
      <formula>IF(Q10&lt;0,"opcional","0")</formula>
    </cfRule>
  </conditionalFormatting>
  <conditionalFormatting sqref="Q15">
    <cfRule type="cellIs" dxfId="158" priority="8" operator="lessThan">
      <formula>0</formula>
    </cfRule>
  </conditionalFormatting>
  <conditionalFormatting sqref="Q15">
    <cfRule type="expression" dxfId="157" priority="7">
      <formula>IF(Q15&lt;0,"opcional","0")</formula>
    </cfRule>
  </conditionalFormatting>
  <conditionalFormatting sqref="Q20 U20">
    <cfRule type="cellIs" dxfId="156" priority="6" operator="lessThan">
      <formula>0</formula>
    </cfRule>
  </conditionalFormatting>
  <conditionalFormatting sqref="Q20">
    <cfRule type="expression" dxfId="155" priority="5">
      <formula>IF(Q20&lt;0,"opcional","0")</formula>
    </cfRule>
  </conditionalFormatting>
  <conditionalFormatting sqref="Q17">
    <cfRule type="cellIs" dxfId="154" priority="4" operator="lessThan">
      <formula>0</formula>
    </cfRule>
  </conditionalFormatting>
  <conditionalFormatting sqref="Q17">
    <cfRule type="expression" dxfId="153" priority="3">
      <formula>IF(Q17&lt;0,"opcional","0")</formula>
    </cfRule>
  </conditionalFormatting>
  <conditionalFormatting sqref="Q21">
    <cfRule type="cellIs" dxfId="152" priority="2" operator="lessThan">
      <formula>0</formula>
    </cfRule>
  </conditionalFormatting>
  <conditionalFormatting sqref="Q21">
    <cfRule type="expression" dxfId="151" priority="1">
      <formula>IF(Q21&lt;0,"opcional","0")</formula>
    </cfRule>
  </conditionalFormatting>
  <hyperlinks>
    <hyperlink ref="Q13:V14" r:id="rId1" display="🔹  PLANILHA DT V1.2 - 2021+2020 (Com Atualizações)" xr:uid="{DB605AFC-5C1E-2940-9CC6-D80B7492EBB2}"/>
  </hyperlinks>
  <pageMargins left="0.511811024" right="0.511811024" top="0.78740157499999996" bottom="0.78740157499999996" header="0.31496062000000002" footer="0.31496062000000002"/>
  <pageSetup paperSize="9"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D44F5-0543-274D-81B7-0B2C8AF1C241}">
  <sheetPr codeName="Planilha11">
    <tabColor theme="8" tint="-0.249977111117893"/>
  </sheetPr>
  <dimension ref="A1:BT391"/>
  <sheetViews>
    <sheetView showGridLines="0" showRowColHeaders="0" zoomScaleNormal="100" workbookViewId="0">
      <pane xSplit="1" topLeftCell="B1" activePane="topRight" state="frozen"/>
      <selection activeCell="S3" sqref="S3:T4"/>
      <selection pane="topRight" activeCell="Q21" sqref="Q21:V22"/>
    </sheetView>
  </sheetViews>
  <sheetFormatPr defaultColWidth="9.125" defaultRowHeight="15.75"/>
  <cols>
    <col min="1" max="1" width="12" style="112" customWidth="1"/>
    <col min="2" max="2" width="6.375" style="112" customWidth="1"/>
    <col min="3" max="8" width="8.875" style="112" customWidth="1"/>
    <col min="9" max="9" width="6.125" style="112" customWidth="1"/>
    <col min="10" max="15" width="8.875" style="112" customWidth="1"/>
    <col min="16" max="16" width="6.125" style="112" customWidth="1"/>
    <col min="17" max="22" width="8.875" style="112" customWidth="1"/>
    <col min="23" max="23" width="6" style="112" customWidth="1"/>
    <col min="24" max="24" width="2.5" style="112" customWidth="1"/>
    <col min="25" max="25" width="9.125" style="112"/>
    <col min="26" max="26" width="11.5" style="112" bestFit="1" customWidth="1"/>
    <col min="27" max="16384" width="9.125" style="112"/>
  </cols>
  <sheetData>
    <row r="1" spans="1:72" s="96" customFormat="1" ht="22.5" customHeight="1">
      <c r="A1" s="263"/>
      <c r="B1" s="427"/>
      <c r="C1" s="427"/>
      <c r="D1" s="427"/>
      <c r="E1" s="598"/>
      <c r="F1" s="598"/>
      <c r="G1" s="598"/>
      <c r="H1" s="598"/>
      <c r="I1" s="98"/>
      <c r="J1" s="428"/>
      <c r="K1" s="596"/>
      <c r="L1" s="596"/>
      <c r="M1" s="597"/>
      <c r="N1" s="597"/>
      <c r="O1" s="429"/>
      <c r="P1" s="99"/>
      <c r="Q1" s="430"/>
      <c r="R1" s="431"/>
      <c r="S1" s="426"/>
      <c r="T1" s="426"/>
      <c r="U1" s="426"/>
      <c r="V1" s="426"/>
      <c r="W1" s="426"/>
      <c r="X1" s="55"/>
      <c r="Y1" s="86">
        <v>0</v>
      </c>
      <c r="Z1" s="85">
        <f>Configurar!$B$14</f>
        <v>1000</v>
      </c>
      <c r="AA1" s="9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</row>
    <row r="2" spans="1:72" s="96" customFormat="1" ht="22.5" customHeight="1">
      <c r="A2" s="102"/>
      <c r="B2" s="103"/>
      <c r="C2" s="103"/>
      <c r="D2" s="103"/>
      <c r="E2" s="599"/>
      <c r="F2" s="599"/>
      <c r="G2" s="599"/>
      <c r="H2" s="599"/>
      <c r="I2" s="21"/>
      <c r="J2" s="428"/>
      <c r="K2" s="596"/>
      <c r="L2" s="596"/>
      <c r="M2" s="597"/>
      <c r="N2" s="597"/>
      <c r="O2" s="429"/>
      <c r="P2" s="99"/>
      <c r="Q2" s="423"/>
      <c r="R2" s="424"/>
      <c r="S2" s="424"/>
      <c r="T2" s="424"/>
      <c r="U2" s="424"/>
      <c r="V2" s="424"/>
      <c r="W2" s="425"/>
      <c r="X2" s="55"/>
      <c r="Y2" s="86">
        <v>0</v>
      </c>
      <c r="Z2" s="85">
        <f>Configurar!$B$14</f>
        <v>1000</v>
      </c>
      <c r="AA2" s="9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</row>
    <row r="3" spans="1:72" ht="17.100000000000001" customHeight="1">
      <c r="A3" s="510"/>
      <c r="B3" s="579"/>
      <c r="C3" s="580"/>
      <c r="D3" s="580"/>
      <c r="E3" s="580"/>
      <c r="F3" s="580"/>
      <c r="G3" s="581"/>
      <c r="H3" s="581"/>
      <c r="I3" s="581"/>
      <c r="J3" s="581"/>
      <c r="K3" s="586"/>
      <c r="L3" s="581"/>
      <c r="M3" s="581"/>
      <c r="N3" s="581"/>
      <c r="O3" s="432"/>
      <c r="P3" s="432"/>
      <c r="Q3" s="581"/>
      <c r="R3" s="581"/>
      <c r="S3" s="581"/>
      <c r="T3" s="442"/>
      <c r="U3" s="442"/>
      <c r="V3" s="442"/>
      <c r="W3" s="432"/>
      <c r="X3" s="55"/>
      <c r="Y3" s="86">
        <v>0</v>
      </c>
      <c r="Z3" s="85">
        <f>Configurar!$B$14</f>
        <v>1000</v>
      </c>
      <c r="AA3" s="9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96"/>
      <c r="BR3" s="96"/>
      <c r="BS3" s="96"/>
      <c r="BT3" s="96"/>
    </row>
    <row r="4" spans="1:72" ht="16.5" thickBot="1">
      <c r="A4" s="510"/>
      <c r="B4" s="433"/>
      <c r="C4" s="434"/>
      <c r="D4" s="434"/>
      <c r="E4" s="434"/>
      <c r="F4" s="434"/>
      <c r="G4" s="582"/>
      <c r="H4" s="582"/>
      <c r="I4" s="582"/>
      <c r="J4" s="582"/>
      <c r="K4" s="587"/>
      <c r="L4" s="435"/>
      <c r="M4" s="435"/>
      <c r="N4" s="435"/>
      <c r="O4" s="435"/>
      <c r="P4" s="582"/>
      <c r="Q4" s="582"/>
      <c r="R4" s="435"/>
      <c r="S4" s="435"/>
      <c r="T4" s="435"/>
      <c r="U4" s="435"/>
      <c r="V4" s="435"/>
      <c r="W4" s="435"/>
      <c r="X4" s="118"/>
      <c r="Y4" s="86">
        <v>0</v>
      </c>
      <c r="Z4" s="85">
        <f>Configurar!$B$14</f>
        <v>1000</v>
      </c>
      <c r="AA4" s="9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96"/>
      <c r="BR4" s="96"/>
      <c r="BS4" s="96"/>
      <c r="BT4" s="96"/>
    </row>
    <row r="5" spans="1:72" ht="15.95" customHeight="1" thickTop="1">
      <c r="A5" s="119"/>
      <c r="B5" s="397"/>
      <c r="C5" s="398"/>
      <c r="D5" s="399"/>
      <c r="E5" s="400"/>
      <c r="F5" s="400"/>
      <c r="G5" s="401"/>
      <c r="H5" s="402"/>
      <c r="I5" s="398"/>
      <c r="J5" s="403"/>
      <c r="K5" s="398"/>
      <c r="L5" s="404"/>
      <c r="M5" s="405"/>
      <c r="N5" s="406"/>
      <c r="O5" s="400"/>
      <c r="P5" s="583"/>
      <c r="Q5" s="583"/>
      <c r="R5" s="407"/>
      <c r="S5" s="407"/>
      <c r="T5" s="407"/>
      <c r="U5" s="407"/>
      <c r="V5" s="407"/>
      <c r="W5" s="408"/>
      <c r="X5" s="124"/>
      <c r="Y5" s="86">
        <v>0</v>
      </c>
      <c r="Z5" s="85">
        <f>Configurar!$B$14</f>
        <v>1000</v>
      </c>
      <c r="AA5" s="9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96"/>
      <c r="BR5" s="96"/>
      <c r="BS5" s="96"/>
      <c r="BT5" s="96"/>
    </row>
    <row r="6" spans="1:72" ht="15.95" customHeight="1">
      <c r="A6" s="119"/>
      <c r="B6" s="396"/>
      <c r="C6" s="388"/>
      <c r="D6" s="388"/>
      <c r="E6" s="389"/>
      <c r="F6" s="389"/>
      <c r="G6" s="390"/>
      <c r="H6" s="584" t="s">
        <v>120</v>
      </c>
      <c r="I6" s="584"/>
      <c r="J6" s="584"/>
      <c r="K6" s="584"/>
      <c r="L6" s="584"/>
      <c r="M6" s="584"/>
      <c r="N6" s="584"/>
      <c r="O6" s="584"/>
      <c r="P6" s="584"/>
      <c r="Q6" s="584"/>
      <c r="R6" s="395"/>
      <c r="S6" s="395"/>
      <c r="T6" s="395"/>
      <c r="U6" s="395"/>
      <c r="V6" s="395"/>
      <c r="W6" s="409"/>
      <c r="X6" s="55"/>
      <c r="Y6" s="86">
        <v>0</v>
      </c>
      <c r="Z6" s="85">
        <f>Configurar!$B$14</f>
        <v>1000</v>
      </c>
      <c r="AA6" s="9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96"/>
      <c r="BR6" s="96"/>
      <c r="BS6" s="96"/>
      <c r="BT6" s="96"/>
    </row>
    <row r="7" spans="1:72" ht="15.95" customHeight="1">
      <c r="A7" s="119"/>
      <c r="B7" s="396"/>
      <c r="C7" s="388"/>
      <c r="D7" s="388"/>
      <c r="E7" s="389"/>
      <c r="F7" s="389"/>
      <c r="G7" s="390"/>
      <c r="H7" s="584"/>
      <c r="I7" s="584"/>
      <c r="J7" s="584"/>
      <c r="K7" s="584"/>
      <c r="L7" s="584"/>
      <c r="M7" s="584"/>
      <c r="N7" s="584"/>
      <c r="O7" s="584"/>
      <c r="P7" s="584"/>
      <c r="Q7" s="584"/>
      <c r="R7" s="395"/>
      <c r="S7" s="395"/>
      <c r="T7" s="395"/>
      <c r="U7" s="395"/>
      <c r="V7" s="395"/>
      <c r="W7" s="409"/>
      <c r="X7" s="55"/>
      <c r="Y7" s="86">
        <v>0</v>
      </c>
      <c r="Z7" s="85">
        <f>Configurar!$B$14</f>
        <v>1000</v>
      </c>
      <c r="AA7" s="9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96"/>
      <c r="BR7" s="96"/>
      <c r="BS7" s="96"/>
      <c r="BT7" s="96"/>
    </row>
    <row r="8" spans="1:72" ht="23.1" customHeight="1">
      <c r="A8" s="119"/>
      <c r="B8" s="396"/>
      <c r="C8" s="388"/>
      <c r="D8" s="388"/>
      <c r="E8" s="389"/>
      <c r="F8" s="389"/>
      <c r="G8" s="390"/>
      <c r="H8" s="585" t="s">
        <v>105</v>
      </c>
      <c r="I8" s="585"/>
      <c r="J8" s="585"/>
      <c r="K8" s="585"/>
      <c r="L8" s="585"/>
      <c r="M8" s="585"/>
      <c r="N8" s="585"/>
      <c r="O8" s="585"/>
      <c r="P8" s="585"/>
      <c r="Q8" s="585"/>
      <c r="R8" s="395"/>
      <c r="S8" s="395"/>
      <c r="T8" s="395"/>
      <c r="U8" s="395"/>
      <c r="V8" s="395"/>
      <c r="W8" s="409"/>
      <c r="X8" s="55"/>
      <c r="Y8" s="86">
        <v>0</v>
      </c>
      <c r="Z8" s="85">
        <f>Configurar!$B$14</f>
        <v>1000</v>
      </c>
      <c r="AA8" s="9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96"/>
      <c r="BR8" s="96"/>
      <c r="BS8" s="96"/>
      <c r="BT8" s="96"/>
    </row>
    <row r="9" spans="1:72" ht="15.95" customHeight="1">
      <c r="A9" s="119"/>
      <c r="B9" s="396"/>
      <c r="C9" s="388"/>
      <c r="D9" s="388"/>
      <c r="E9" s="389"/>
      <c r="F9" s="389"/>
      <c r="G9" s="390"/>
      <c r="H9" s="391"/>
      <c r="I9" s="388"/>
      <c r="J9" s="392"/>
      <c r="K9" s="388"/>
      <c r="L9" s="387"/>
      <c r="M9" s="393"/>
      <c r="N9" s="394"/>
      <c r="O9" s="389"/>
      <c r="P9" s="443"/>
      <c r="Q9" s="443"/>
      <c r="R9" s="395"/>
      <c r="S9" s="395"/>
      <c r="T9" s="395"/>
      <c r="U9" s="395"/>
      <c r="V9" s="395"/>
      <c r="W9" s="409"/>
      <c r="X9" s="55"/>
      <c r="Y9" s="86">
        <v>0</v>
      </c>
      <c r="Z9" s="85">
        <f>Configurar!$B$14</f>
        <v>1000</v>
      </c>
      <c r="AA9" s="9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96"/>
      <c r="BR9" s="96"/>
      <c r="BS9" s="96"/>
      <c r="BT9" s="96"/>
    </row>
    <row r="10" spans="1:72" ht="15.95" customHeight="1">
      <c r="A10" s="119"/>
      <c r="B10" s="396"/>
      <c r="C10" s="588"/>
      <c r="D10" s="588"/>
      <c r="E10" s="588"/>
      <c r="F10" s="588"/>
      <c r="G10" s="588"/>
      <c r="H10" s="588"/>
      <c r="I10" s="446"/>
      <c r="J10" s="588"/>
      <c r="K10" s="588"/>
      <c r="L10" s="588"/>
      <c r="M10" s="588"/>
      <c r="N10" s="588"/>
      <c r="O10" s="588"/>
      <c r="P10" s="447"/>
      <c r="Q10" s="588" t="s">
        <v>119</v>
      </c>
      <c r="R10" s="588"/>
      <c r="S10" s="588"/>
      <c r="T10" s="588"/>
      <c r="U10" s="588"/>
      <c r="V10" s="588"/>
      <c r="W10" s="409"/>
      <c r="X10" s="55"/>
      <c r="Y10" s="86">
        <v>0</v>
      </c>
      <c r="Z10" s="85">
        <f>Configurar!$B$14</f>
        <v>1000</v>
      </c>
      <c r="AA10" s="9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96"/>
      <c r="BR10" s="96"/>
      <c r="BS10" s="96"/>
      <c r="BT10" s="96"/>
    </row>
    <row r="11" spans="1:72" ht="15.95" customHeight="1">
      <c r="A11" s="119"/>
      <c r="B11" s="396"/>
      <c r="C11" s="588"/>
      <c r="D11" s="588"/>
      <c r="E11" s="588"/>
      <c r="F11" s="588"/>
      <c r="G11" s="588"/>
      <c r="H11" s="588"/>
      <c r="I11" s="446"/>
      <c r="J11" s="588"/>
      <c r="K11" s="588"/>
      <c r="L11" s="588"/>
      <c r="M11" s="588"/>
      <c r="N11" s="588"/>
      <c r="O11" s="588"/>
      <c r="P11" s="447"/>
      <c r="Q11" s="588"/>
      <c r="R11" s="588"/>
      <c r="S11" s="588"/>
      <c r="T11" s="588"/>
      <c r="U11" s="588"/>
      <c r="V11" s="588"/>
      <c r="W11" s="409"/>
      <c r="X11" s="55"/>
      <c r="Y11" s="86">
        <v>0</v>
      </c>
      <c r="Z11" s="85">
        <f>Configurar!$B$14</f>
        <v>1000</v>
      </c>
      <c r="AA11" s="9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96"/>
      <c r="BR11" s="96"/>
      <c r="BS11" s="96"/>
      <c r="BT11" s="96"/>
    </row>
    <row r="12" spans="1:72" ht="15.95" customHeight="1">
      <c r="A12" s="119"/>
      <c r="B12" s="396"/>
      <c r="C12" s="55"/>
      <c r="D12" s="388"/>
      <c r="E12" s="389"/>
      <c r="F12" s="389"/>
      <c r="G12" s="390"/>
      <c r="H12" s="391"/>
      <c r="I12" s="388"/>
      <c r="J12" s="55"/>
      <c r="K12" s="388"/>
      <c r="L12" s="389"/>
      <c r="M12" s="389"/>
      <c r="N12" s="390"/>
      <c r="O12" s="391"/>
      <c r="P12" s="443"/>
      <c r="Q12" s="55"/>
      <c r="R12" s="388"/>
      <c r="S12" s="389"/>
      <c r="T12" s="389"/>
      <c r="U12" s="390"/>
      <c r="V12" s="391"/>
      <c r="W12" s="409"/>
      <c r="X12" s="55"/>
      <c r="Y12" s="86">
        <v>0</v>
      </c>
      <c r="Z12" s="85">
        <f>Configurar!$B$14</f>
        <v>1000</v>
      </c>
      <c r="AA12" s="9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96"/>
      <c r="BR12" s="96"/>
      <c r="BS12" s="96"/>
      <c r="BT12" s="96"/>
    </row>
    <row r="13" spans="1:72" ht="15.95" customHeight="1">
      <c r="A13" s="119"/>
      <c r="B13" s="396"/>
      <c r="C13" s="592"/>
      <c r="D13" s="592"/>
      <c r="E13" s="592"/>
      <c r="F13" s="592"/>
      <c r="G13" s="592"/>
      <c r="H13" s="592"/>
      <c r="I13" s="448"/>
      <c r="J13" s="592"/>
      <c r="K13" s="592"/>
      <c r="L13" s="592"/>
      <c r="M13" s="592"/>
      <c r="N13" s="592"/>
      <c r="O13" s="592"/>
      <c r="P13" s="449"/>
      <c r="Q13" s="592" t="s">
        <v>118</v>
      </c>
      <c r="R13" s="592"/>
      <c r="S13" s="592"/>
      <c r="T13" s="592"/>
      <c r="U13" s="592"/>
      <c r="V13" s="592"/>
      <c r="W13" s="409"/>
      <c r="X13" s="55"/>
      <c r="Y13" s="86">
        <v>0</v>
      </c>
      <c r="Z13" s="85">
        <f>Configurar!$B$14</f>
        <v>1000</v>
      </c>
      <c r="AA13" s="9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96"/>
      <c r="BR13" s="96"/>
      <c r="BS13" s="96"/>
      <c r="BT13" s="96"/>
    </row>
    <row r="14" spans="1:72" ht="15.95" customHeight="1">
      <c r="A14" s="119"/>
      <c r="B14" s="396"/>
      <c r="C14" s="593"/>
      <c r="D14" s="593"/>
      <c r="E14" s="593"/>
      <c r="F14" s="593"/>
      <c r="G14" s="593"/>
      <c r="H14" s="593"/>
      <c r="I14" s="448"/>
      <c r="J14" s="593"/>
      <c r="K14" s="593"/>
      <c r="L14" s="593"/>
      <c r="M14" s="593"/>
      <c r="N14" s="593"/>
      <c r="O14" s="593"/>
      <c r="P14" s="449"/>
      <c r="Q14" s="593"/>
      <c r="R14" s="593"/>
      <c r="S14" s="593"/>
      <c r="T14" s="593"/>
      <c r="U14" s="593"/>
      <c r="V14" s="593"/>
      <c r="W14" s="409"/>
      <c r="X14" s="55"/>
      <c r="Y14" s="86">
        <v>0</v>
      </c>
      <c r="Z14" s="85">
        <f>Configurar!$B$14</f>
        <v>1000</v>
      </c>
      <c r="AA14" s="9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96"/>
      <c r="BR14" s="96"/>
      <c r="BS14" s="96"/>
      <c r="BT14" s="96"/>
    </row>
    <row r="15" spans="1:72" ht="15.95" customHeight="1">
      <c r="A15" s="119"/>
      <c r="B15" s="396"/>
      <c r="C15" s="594"/>
      <c r="D15" s="594"/>
      <c r="E15" s="594"/>
      <c r="F15" s="594"/>
      <c r="G15" s="594"/>
      <c r="H15" s="594"/>
      <c r="I15" s="448"/>
      <c r="J15" s="594"/>
      <c r="K15" s="594"/>
      <c r="L15" s="594"/>
      <c r="M15" s="594"/>
      <c r="N15" s="594"/>
      <c r="O15" s="594"/>
      <c r="P15" s="449"/>
      <c r="Q15" s="594"/>
      <c r="R15" s="594"/>
      <c r="S15" s="594"/>
      <c r="T15" s="594"/>
      <c r="U15" s="594"/>
      <c r="V15" s="594"/>
      <c r="W15" s="409"/>
      <c r="X15" s="55"/>
      <c r="Y15" s="86">
        <v>0</v>
      </c>
      <c r="Z15" s="85">
        <f>Configurar!$B$14</f>
        <v>1000</v>
      </c>
      <c r="AA15" s="9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96"/>
      <c r="BR15" s="96"/>
      <c r="BS15" s="96"/>
      <c r="BT15" s="96"/>
    </row>
    <row r="16" spans="1:72" ht="15.95" customHeight="1">
      <c r="A16" s="119"/>
      <c r="B16" s="396"/>
      <c r="C16" s="594"/>
      <c r="D16" s="594"/>
      <c r="E16" s="594"/>
      <c r="F16" s="594"/>
      <c r="G16" s="594"/>
      <c r="H16" s="594"/>
      <c r="I16" s="448"/>
      <c r="J16" s="594"/>
      <c r="K16" s="594"/>
      <c r="L16" s="594"/>
      <c r="M16" s="594"/>
      <c r="N16" s="594"/>
      <c r="O16" s="594"/>
      <c r="P16" s="449"/>
      <c r="Q16" s="594"/>
      <c r="R16" s="594"/>
      <c r="S16" s="594"/>
      <c r="T16" s="594"/>
      <c r="U16" s="594"/>
      <c r="V16" s="594"/>
      <c r="W16" s="409"/>
      <c r="X16" s="55"/>
      <c r="Y16" s="86">
        <v>0</v>
      </c>
      <c r="Z16" s="85">
        <f>Configurar!$B$14</f>
        <v>1000</v>
      </c>
      <c r="AA16" s="9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96"/>
      <c r="BR16" s="96"/>
      <c r="BS16" s="96"/>
      <c r="BT16" s="96"/>
    </row>
    <row r="17" spans="1:72" ht="15.95" customHeight="1">
      <c r="A17" s="119"/>
      <c r="B17" s="396"/>
      <c r="C17" s="595"/>
      <c r="D17" s="595"/>
      <c r="E17" s="595"/>
      <c r="F17" s="595"/>
      <c r="G17" s="595"/>
      <c r="H17" s="595"/>
      <c r="I17" s="448"/>
      <c r="J17" s="595"/>
      <c r="K17" s="595"/>
      <c r="L17" s="595"/>
      <c r="M17" s="595"/>
      <c r="N17" s="595"/>
      <c r="O17" s="595"/>
      <c r="P17" s="449"/>
      <c r="Q17" s="595"/>
      <c r="R17" s="595"/>
      <c r="S17" s="595"/>
      <c r="T17" s="595"/>
      <c r="U17" s="595"/>
      <c r="V17" s="595"/>
      <c r="W17" s="409"/>
      <c r="X17" s="55"/>
      <c r="Y17" s="86">
        <v>0</v>
      </c>
      <c r="Z17" s="85">
        <f>Configurar!$B$14</f>
        <v>1000</v>
      </c>
      <c r="AA17" s="9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96"/>
      <c r="BR17" s="96"/>
      <c r="BS17" s="96"/>
      <c r="BT17" s="96"/>
    </row>
    <row r="18" spans="1:72" ht="15.95" customHeight="1">
      <c r="A18" s="119"/>
      <c r="B18" s="396"/>
      <c r="C18" s="592"/>
      <c r="D18" s="592"/>
      <c r="E18" s="592"/>
      <c r="F18" s="592"/>
      <c r="G18" s="592"/>
      <c r="H18" s="592"/>
      <c r="I18" s="448"/>
      <c r="J18" s="592"/>
      <c r="K18" s="592"/>
      <c r="L18" s="592"/>
      <c r="M18" s="592"/>
      <c r="N18" s="592"/>
      <c r="O18" s="592"/>
      <c r="P18" s="450"/>
      <c r="Q18" s="592"/>
      <c r="R18" s="592"/>
      <c r="S18" s="592"/>
      <c r="T18" s="592"/>
      <c r="U18" s="592"/>
      <c r="V18" s="592"/>
      <c r="W18" s="409"/>
      <c r="X18" s="55"/>
      <c r="Y18" s="86">
        <v>0</v>
      </c>
      <c r="Z18" s="85">
        <f>Configurar!$B$14</f>
        <v>1000</v>
      </c>
      <c r="AA18" s="9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96"/>
      <c r="BR18" s="96"/>
      <c r="BS18" s="96"/>
      <c r="BT18" s="96"/>
    </row>
    <row r="19" spans="1:72" ht="15.95" customHeight="1">
      <c r="A19" s="119"/>
      <c r="B19" s="396"/>
      <c r="C19" s="451"/>
      <c r="D19" s="451"/>
      <c r="E19" s="452"/>
      <c r="F19" s="452"/>
      <c r="G19" s="451"/>
      <c r="H19" s="453"/>
      <c r="I19" s="448"/>
      <c r="J19" s="451"/>
      <c r="K19" s="451"/>
      <c r="L19" s="452"/>
      <c r="M19" s="452"/>
      <c r="N19" s="451"/>
      <c r="O19" s="453"/>
      <c r="P19" s="449"/>
      <c r="Q19" s="451"/>
      <c r="R19" s="451"/>
      <c r="S19" s="452"/>
      <c r="T19" s="452"/>
      <c r="U19" s="451"/>
      <c r="V19" s="453"/>
      <c r="W19" s="409"/>
      <c r="X19" s="55"/>
      <c r="Y19" s="86">
        <v>0</v>
      </c>
      <c r="Z19" s="85">
        <f>Configurar!$B$14</f>
        <v>1000</v>
      </c>
      <c r="AA19" s="9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96"/>
      <c r="BR19" s="96"/>
      <c r="BS19" s="96"/>
      <c r="BT19" s="96"/>
    </row>
    <row r="20" spans="1:72" ht="15.95" customHeight="1">
      <c r="A20" s="119"/>
      <c r="B20" s="396"/>
      <c r="C20" s="453"/>
      <c r="D20" s="453"/>
      <c r="E20" s="453"/>
      <c r="F20" s="453"/>
      <c r="G20" s="451"/>
      <c r="H20" s="453"/>
      <c r="I20" s="448"/>
      <c r="J20" s="453"/>
      <c r="K20" s="453"/>
      <c r="L20" s="453"/>
      <c r="M20" s="453"/>
      <c r="N20" s="451"/>
      <c r="O20" s="453"/>
      <c r="P20" s="449"/>
      <c r="Q20" s="453"/>
      <c r="R20" s="453"/>
      <c r="S20" s="453"/>
      <c r="T20" s="453"/>
      <c r="U20" s="451"/>
      <c r="V20" s="453"/>
      <c r="W20" s="409"/>
      <c r="X20" s="55"/>
      <c r="Y20" s="86">
        <v>0</v>
      </c>
      <c r="Z20" s="85">
        <f>Configurar!$B$14</f>
        <v>1000</v>
      </c>
      <c r="AA20" s="9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96"/>
      <c r="BR20" s="96"/>
      <c r="BS20" s="96"/>
      <c r="BT20" s="96"/>
    </row>
    <row r="21" spans="1:72" ht="15.95" customHeight="1">
      <c r="A21" s="119"/>
      <c r="B21" s="396"/>
      <c r="C21" s="592"/>
      <c r="D21" s="592"/>
      <c r="E21" s="592"/>
      <c r="F21" s="592"/>
      <c r="G21" s="592"/>
      <c r="H21" s="592"/>
      <c r="I21" s="448"/>
      <c r="J21" s="577"/>
      <c r="K21" s="577"/>
      <c r="L21" s="577"/>
      <c r="M21" s="577"/>
      <c r="N21" s="577"/>
      <c r="O21" s="577"/>
      <c r="P21" s="449"/>
      <c r="Q21" s="578"/>
      <c r="R21" s="578"/>
      <c r="S21" s="578"/>
      <c r="T21" s="578"/>
      <c r="U21" s="578"/>
      <c r="V21" s="578"/>
      <c r="W21" s="409"/>
      <c r="X21" s="55"/>
      <c r="Y21" s="95"/>
      <c r="Z21" s="95"/>
      <c r="AA21" s="9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96"/>
      <c r="BR21" s="96"/>
      <c r="BS21" s="96"/>
      <c r="BT21" s="96"/>
    </row>
    <row r="22" spans="1:72" ht="15.95" customHeight="1">
      <c r="A22" s="119"/>
      <c r="B22" s="396"/>
      <c r="C22" s="592"/>
      <c r="D22" s="592"/>
      <c r="E22" s="592"/>
      <c r="F22" s="592"/>
      <c r="G22" s="592"/>
      <c r="H22" s="592"/>
      <c r="I22" s="448"/>
      <c r="J22" s="577"/>
      <c r="K22" s="577"/>
      <c r="L22" s="577"/>
      <c r="M22" s="577"/>
      <c r="N22" s="577"/>
      <c r="O22" s="577"/>
      <c r="P22" s="452"/>
      <c r="Q22" s="578"/>
      <c r="R22" s="578"/>
      <c r="S22" s="578"/>
      <c r="T22" s="578"/>
      <c r="U22" s="578"/>
      <c r="V22" s="578"/>
      <c r="W22" s="409"/>
      <c r="X22" s="55"/>
      <c r="Y22" s="95"/>
      <c r="Z22" s="95"/>
      <c r="AA22" s="9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96"/>
      <c r="BR22" s="96"/>
      <c r="BS22" s="96"/>
      <c r="BT22" s="96"/>
    </row>
    <row r="23" spans="1:72" ht="15.95" customHeight="1">
      <c r="A23" s="119"/>
      <c r="B23" s="396"/>
      <c r="C23" s="417"/>
      <c r="D23" s="417"/>
      <c r="E23" s="417"/>
      <c r="F23" s="417"/>
      <c r="G23" s="417"/>
      <c r="H23" s="391"/>
      <c r="I23" s="388"/>
      <c r="J23" s="392"/>
      <c r="K23" s="388"/>
      <c r="L23" s="387"/>
      <c r="M23" s="393"/>
      <c r="N23" s="394"/>
      <c r="O23" s="389"/>
      <c r="P23" s="443"/>
      <c r="Q23" s="443"/>
      <c r="R23" s="395"/>
      <c r="S23" s="395"/>
      <c r="T23" s="395"/>
      <c r="U23" s="395"/>
      <c r="V23" s="395"/>
      <c r="W23" s="409"/>
      <c r="X23" s="55"/>
      <c r="Y23" s="95"/>
      <c r="Z23" s="95"/>
      <c r="AA23" s="9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96"/>
      <c r="BR23" s="96"/>
      <c r="BS23" s="96"/>
      <c r="BT23" s="96"/>
    </row>
    <row r="24" spans="1:72" ht="15.95" customHeight="1">
      <c r="A24" s="119"/>
      <c r="B24" s="396"/>
      <c r="C24" s="417"/>
      <c r="D24" s="417"/>
      <c r="E24" s="417"/>
      <c r="F24" s="417"/>
      <c r="G24" s="417"/>
      <c r="H24" s="391"/>
      <c r="I24" s="388"/>
      <c r="J24" s="392"/>
      <c r="K24" s="388"/>
      <c r="L24" s="387"/>
      <c r="M24" s="393"/>
      <c r="N24" s="394"/>
      <c r="O24" s="389"/>
      <c r="P24" s="443"/>
      <c r="Q24" s="443"/>
      <c r="R24" s="395"/>
      <c r="S24" s="395"/>
      <c r="T24" s="395"/>
      <c r="U24" s="395"/>
      <c r="V24" s="395"/>
      <c r="W24" s="409"/>
      <c r="X24" s="55"/>
      <c r="Y24" s="95"/>
      <c r="Z24" s="95"/>
      <c r="AA24" s="9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96"/>
      <c r="BR24" s="96"/>
      <c r="BS24" s="96"/>
      <c r="BT24" s="96"/>
    </row>
    <row r="25" spans="1:72" ht="15.95" customHeight="1">
      <c r="A25" s="119"/>
      <c r="B25" s="396"/>
      <c r="C25" s="417"/>
      <c r="D25" s="417"/>
      <c r="E25" s="417"/>
      <c r="F25" s="417"/>
      <c r="G25" s="417"/>
      <c r="H25" s="391"/>
      <c r="I25" s="388"/>
      <c r="J25" s="392"/>
      <c r="K25" s="388"/>
      <c r="L25" s="387"/>
      <c r="M25" s="393"/>
      <c r="N25" s="394"/>
      <c r="O25" s="389"/>
      <c r="P25" s="443"/>
      <c r="Q25" s="443"/>
      <c r="R25" s="395"/>
      <c r="S25" s="395"/>
      <c r="T25" s="395"/>
      <c r="U25" s="395"/>
      <c r="V25" s="395"/>
      <c r="W25" s="409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96"/>
      <c r="BR25" s="96"/>
      <c r="BS25" s="96"/>
      <c r="BT25" s="96"/>
    </row>
    <row r="26" spans="1:72" ht="15.95" customHeight="1">
      <c r="A26" s="119"/>
      <c r="B26" s="396"/>
      <c r="C26" s="417"/>
      <c r="D26" s="417"/>
      <c r="E26" s="417"/>
      <c r="F26" s="417"/>
      <c r="G26" s="417"/>
      <c r="H26" s="391"/>
      <c r="I26" s="388"/>
      <c r="J26" s="392"/>
      <c r="K26" s="388"/>
      <c r="L26" s="387"/>
      <c r="M26" s="393"/>
      <c r="N26" s="394"/>
      <c r="O26" s="389"/>
      <c r="P26" s="443"/>
      <c r="Q26" s="443"/>
      <c r="R26" s="395"/>
      <c r="S26" s="395"/>
      <c r="T26" s="395"/>
      <c r="U26" s="395"/>
      <c r="V26" s="395"/>
      <c r="W26" s="409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96"/>
      <c r="BR26" s="96"/>
      <c r="BS26" s="96"/>
      <c r="BT26" s="96"/>
    </row>
    <row r="27" spans="1:72" ht="15.95" customHeight="1">
      <c r="A27" s="119"/>
      <c r="B27" s="396"/>
      <c r="C27" s="388"/>
      <c r="D27" s="388"/>
      <c r="E27" s="389"/>
      <c r="F27" s="389"/>
      <c r="G27" s="390"/>
      <c r="H27" s="391"/>
      <c r="I27" s="388"/>
      <c r="J27" s="392"/>
      <c r="K27" s="388"/>
      <c r="L27" s="387"/>
      <c r="M27" s="393"/>
      <c r="N27" s="394"/>
      <c r="O27" s="389"/>
      <c r="P27" s="591"/>
      <c r="Q27" s="591"/>
      <c r="R27" s="395"/>
      <c r="S27" s="395"/>
      <c r="T27" s="395"/>
      <c r="U27" s="395"/>
      <c r="V27" s="395"/>
      <c r="W27" s="409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96"/>
      <c r="BR27" s="96"/>
      <c r="BS27" s="96"/>
      <c r="BT27" s="96"/>
    </row>
    <row r="28" spans="1:72" s="96" customFormat="1" ht="15.95" customHeight="1" thickBot="1">
      <c r="A28" s="137"/>
      <c r="B28" s="410"/>
      <c r="C28" s="411"/>
      <c r="D28" s="411"/>
      <c r="E28" s="411"/>
      <c r="F28" s="411"/>
      <c r="G28" s="411"/>
      <c r="H28" s="411"/>
      <c r="I28" s="411"/>
      <c r="J28" s="411"/>
      <c r="K28" s="590"/>
      <c r="L28" s="590"/>
      <c r="M28" s="412"/>
      <c r="N28" s="413"/>
      <c r="O28" s="414"/>
      <c r="P28" s="589"/>
      <c r="Q28" s="589"/>
      <c r="R28" s="415"/>
      <c r="S28" s="415"/>
      <c r="T28" s="415"/>
      <c r="U28" s="415"/>
      <c r="V28" s="415"/>
      <c r="W28" s="416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</row>
    <row r="29" spans="1:72" s="96" customFormat="1" ht="24" customHeight="1" thickTop="1">
      <c r="A29" s="149"/>
      <c r="B29" s="572"/>
      <c r="C29" s="573"/>
      <c r="D29" s="573"/>
      <c r="E29" s="573"/>
      <c r="F29" s="573"/>
      <c r="G29" s="573"/>
      <c r="H29" s="574"/>
      <c r="I29" s="574"/>
      <c r="J29" s="575"/>
      <c r="K29" s="575"/>
      <c r="L29" s="576"/>
      <c r="M29" s="576"/>
      <c r="N29" s="576"/>
      <c r="O29" s="576"/>
      <c r="P29" s="576"/>
      <c r="Q29" s="576"/>
      <c r="R29" s="569"/>
      <c r="S29" s="569"/>
      <c r="T29" s="569"/>
      <c r="U29" s="569"/>
      <c r="V29" s="569"/>
      <c r="W29" s="570"/>
      <c r="X29" s="55"/>
      <c r="Y29" s="151"/>
      <c r="Z29" s="151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</row>
    <row r="30" spans="1:72" s="96" customFormat="1" ht="15" customHeight="1">
      <c r="A30" s="571"/>
      <c r="B30" s="438"/>
      <c r="C30" s="439"/>
      <c r="D30" s="439"/>
      <c r="E30" s="439"/>
      <c r="F30" s="439"/>
      <c r="G30" s="439"/>
      <c r="H30" s="440"/>
      <c r="I30" s="440"/>
      <c r="J30" s="440"/>
      <c r="K30" s="440"/>
      <c r="L30" s="441"/>
      <c r="M30" s="441"/>
      <c r="N30" s="441"/>
      <c r="O30" s="436"/>
      <c r="P30" s="436"/>
      <c r="Q30" s="436"/>
      <c r="R30" s="444"/>
      <c r="S30" s="437"/>
      <c r="T30" s="437"/>
      <c r="U30" s="437"/>
      <c r="V30" s="437"/>
      <c r="W30" s="437"/>
      <c r="X30" s="55"/>
      <c r="Y30" s="151"/>
      <c r="Z30" s="151"/>
      <c r="AA30" s="151"/>
      <c r="AB30" s="151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</row>
    <row r="31" spans="1:72" s="96" customFormat="1" ht="15" customHeight="1">
      <c r="A31" s="571"/>
      <c r="B31" s="438"/>
      <c r="C31" s="439"/>
      <c r="D31" s="439"/>
      <c r="E31" s="439"/>
      <c r="F31" s="439"/>
      <c r="G31" s="439"/>
      <c r="H31" s="440"/>
      <c r="I31" s="440"/>
      <c r="J31" s="440"/>
      <c r="K31" s="440"/>
      <c r="L31" s="441"/>
      <c r="M31" s="441"/>
      <c r="N31" s="441"/>
      <c r="O31" s="436"/>
      <c r="P31" s="436"/>
      <c r="Q31" s="436"/>
      <c r="R31" s="437"/>
      <c r="S31" s="437"/>
      <c r="T31" s="437"/>
      <c r="U31" s="437"/>
      <c r="V31" s="437"/>
      <c r="W31" s="437"/>
      <c r="X31" s="55"/>
      <c r="Y31" s="151"/>
      <c r="Z31" s="151"/>
      <c r="AA31" s="151"/>
      <c r="AB31" s="151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</row>
    <row r="32" spans="1:72" s="96" customFormat="1" ht="18.75" customHeight="1">
      <c r="A32" s="571"/>
      <c r="B32" s="445"/>
      <c r="C32" s="439"/>
      <c r="D32" s="439"/>
      <c r="E32" s="439"/>
      <c r="F32" s="439"/>
      <c r="G32" s="439"/>
      <c r="H32" s="440"/>
      <c r="I32" s="440"/>
      <c r="J32" s="440"/>
      <c r="K32" s="440"/>
      <c r="L32" s="441"/>
      <c r="M32" s="441"/>
      <c r="N32" s="441"/>
      <c r="O32" s="436"/>
      <c r="P32" s="436"/>
      <c r="Q32" s="436"/>
      <c r="R32" s="437"/>
      <c r="S32" s="437"/>
      <c r="T32" s="437"/>
      <c r="U32" s="437"/>
      <c r="V32" s="437"/>
      <c r="W32" s="437"/>
      <c r="X32" s="55"/>
      <c r="Y32" s="151"/>
      <c r="Z32" s="151"/>
      <c r="AA32" s="151"/>
      <c r="AB32" s="151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</row>
    <row r="33" spans="1:68" s="96" customFormat="1" ht="19.5" customHeight="1">
      <c r="A33" s="571"/>
      <c r="B33" s="439"/>
      <c r="C33" s="439"/>
      <c r="D33" s="439"/>
      <c r="E33" s="439"/>
      <c r="F33" s="439"/>
      <c r="G33" s="439"/>
      <c r="H33" s="440"/>
      <c r="I33" s="440"/>
      <c r="J33" s="440"/>
      <c r="K33" s="440"/>
      <c r="L33" s="441"/>
      <c r="M33" s="441"/>
      <c r="N33" s="441"/>
      <c r="O33" s="436"/>
      <c r="P33" s="436"/>
      <c r="Q33" s="436"/>
      <c r="R33" s="437"/>
      <c r="S33" s="437"/>
      <c r="T33" s="437"/>
      <c r="U33" s="437"/>
      <c r="V33" s="437"/>
      <c r="W33" s="437"/>
      <c r="X33" s="55"/>
      <c r="Y33" s="151"/>
      <c r="Z33" s="151"/>
      <c r="AA33" s="151"/>
      <c r="AB33" s="151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</row>
    <row r="34" spans="1:68" s="96" customFormat="1" ht="25.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23"/>
      <c r="L34" s="523"/>
      <c r="M34" s="386"/>
      <c r="N34" s="154"/>
      <c r="O34" s="154"/>
      <c r="P34" s="154"/>
      <c r="Q34" s="154"/>
      <c r="R34" s="154"/>
      <c r="S34" s="154"/>
      <c r="T34" s="154"/>
      <c r="U34" s="154"/>
      <c r="V34" s="154"/>
      <c r="W34" s="55"/>
      <c r="X34" s="55"/>
      <c r="Y34" s="55"/>
      <c r="Z34" s="55"/>
      <c r="AA34" s="151"/>
      <c r="AB34" s="151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</row>
    <row r="35" spans="1:68" s="96" customFormat="1">
      <c r="A35" s="55"/>
      <c r="B35" s="63"/>
      <c r="C35" s="63"/>
      <c r="D35" s="63"/>
      <c r="E35" s="64"/>
      <c r="F35" s="64"/>
      <c r="G35" s="64"/>
      <c r="H35" s="64"/>
      <c r="I35" s="64"/>
      <c r="J35" s="64"/>
      <c r="K35" s="64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151"/>
      <c r="AB35" s="151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</row>
    <row r="36" spans="1:68" s="96" customFormat="1">
      <c r="A36" s="157"/>
      <c r="B36" s="68"/>
      <c r="C36" s="68"/>
      <c r="D36" s="68"/>
      <c r="E36" s="68"/>
      <c r="F36" s="68"/>
      <c r="G36" s="68"/>
      <c r="H36" s="68"/>
      <c r="I36" s="68"/>
      <c r="J36" s="64"/>
      <c r="K36" s="64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151"/>
      <c r="AB36" s="151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</row>
    <row r="37" spans="1:68" s="55" customFormat="1">
      <c r="B37" s="68"/>
      <c r="C37" s="68"/>
      <c r="D37" s="68"/>
      <c r="E37" s="68"/>
      <c r="F37" s="68"/>
      <c r="G37" s="68"/>
      <c r="H37" s="64"/>
      <c r="I37" s="64"/>
      <c r="J37" s="64"/>
      <c r="K37" s="64"/>
      <c r="AA37" s="151"/>
      <c r="AB37" s="151"/>
    </row>
    <row r="38" spans="1:68" s="55" customFormat="1">
      <c r="B38" s="69"/>
      <c r="C38" s="69"/>
      <c r="D38" s="69"/>
      <c r="E38" s="64"/>
      <c r="F38" s="64"/>
      <c r="G38" s="64"/>
      <c r="H38" s="64"/>
      <c r="I38" s="64"/>
      <c r="J38" s="64"/>
      <c r="K38" s="64"/>
      <c r="AA38" s="151"/>
      <c r="AB38" s="151"/>
    </row>
    <row r="39" spans="1:68" s="55" customFormat="1">
      <c r="AA39" s="151"/>
      <c r="AB39" s="151"/>
    </row>
    <row r="40" spans="1:68" s="55" customFormat="1">
      <c r="AA40" s="151"/>
      <c r="AB40" s="151"/>
    </row>
    <row r="41" spans="1:68" s="55" customFormat="1">
      <c r="AA41" s="151"/>
      <c r="AB41" s="151"/>
    </row>
    <row r="42" spans="1:68" s="55" customFormat="1"/>
    <row r="43" spans="1:68" s="96" customForma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</row>
    <row r="44" spans="1:68" s="96" customForma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</row>
    <row r="45" spans="1:68" s="96" customForma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</row>
    <row r="46" spans="1:68" s="96" customForma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</row>
    <row r="47" spans="1:68" s="96" customForma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</row>
    <row r="48" spans="1:68" s="96" customForma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</row>
    <row r="49" spans="1:68" s="96" customForma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</row>
    <row r="50" spans="1:68" s="96" customForma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</row>
    <row r="51" spans="1:68" s="96" customForma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</row>
    <row r="52" spans="1:68" s="96" customForma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</row>
    <row r="53" spans="1:68" s="96" customForma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</row>
    <row r="54" spans="1:68" s="96" customFormat="1">
      <c r="A54" s="158"/>
      <c r="B54" s="158"/>
      <c r="C54" s="158"/>
      <c r="D54" s="158"/>
      <c r="E54" s="158"/>
      <c r="F54" s="158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</row>
    <row r="55" spans="1:68" s="96" customFormat="1">
      <c r="A55" s="158"/>
      <c r="B55" s="158"/>
      <c r="C55" s="158"/>
      <c r="D55" s="158"/>
      <c r="E55" s="158"/>
      <c r="F55" s="158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</row>
    <row r="56" spans="1:68" s="96" customFormat="1">
      <c r="A56" s="158"/>
      <c r="B56" s="159"/>
      <c r="C56" s="159"/>
      <c r="D56" s="159"/>
      <c r="E56" s="158"/>
      <c r="F56" s="158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</row>
    <row r="57" spans="1:68" s="96" customFormat="1">
      <c r="A57" s="158"/>
      <c r="B57" s="158"/>
      <c r="C57" s="158"/>
      <c r="D57" s="158"/>
      <c r="E57" s="158"/>
      <c r="F57" s="158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</row>
    <row r="58" spans="1:68" s="96" customFormat="1">
      <c r="A58" s="158"/>
      <c r="B58" s="159"/>
      <c r="C58" s="159"/>
      <c r="D58" s="159"/>
      <c r="E58" s="158"/>
      <c r="F58" s="158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</row>
    <row r="59" spans="1:68" s="96" customFormat="1">
      <c r="A59" s="158"/>
      <c r="B59" s="158"/>
      <c r="C59" s="158"/>
      <c r="D59" s="158"/>
      <c r="E59" s="158"/>
      <c r="F59" s="158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</row>
    <row r="60" spans="1:68" s="96" customForma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</row>
    <row r="61" spans="1:68" s="96" customForma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</row>
    <row r="62" spans="1:68" s="96" customForma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</row>
    <row r="63" spans="1:68" s="96" customForma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</row>
    <row r="64" spans="1:68" s="96" customForma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</row>
    <row r="65" spans="1:68" s="96" customForma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</row>
    <row r="66" spans="1:68" s="96" customForma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</row>
    <row r="67" spans="1:68" s="96" customForma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</row>
    <row r="68" spans="1:68" s="96" customForma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</row>
    <row r="69" spans="1:68" s="96" customForma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</row>
    <row r="70" spans="1:68" s="96" customForma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</row>
    <row r="71" spans="1:68" s="96" customForma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</row>
    <row r="72" spans="1:68" s="96" customForma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</row>
    <row r="73" spans="1:68" s="96" customForma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</row>
    <row r="74" spans="1:68" s="96" customForma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</row>
    <row r="75" spans="1:68" s="96" customForma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</row>
    <row r="76" spans="1:68" s="96" customForma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</row>
    <row r="77" spans="1:68" s="96" customForma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</row>
    <row r="78" spans="1:68" s="96" customForma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</row>
    <row r="79" spans="1:68" s="96" customForma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</row>
    <row r="80" spans="1:68" s="96" customForma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</row>
    <row r="81" spans="1:68" s="96" customForma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</row>
    <row r="82" spans="1:68" s="96" customForma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</row>
    <row r="83" spans="1:68" s="96" customForma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</row>
    <row r="84" spans="1:68" s="96" customForma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</row>
    <row r="85" spans="1:68" s="96" customForma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</row>
    <row r="86" spans="1:68" s="96" customForma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</row>
    <row r="87" spans="1:68" s="96" customForma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</row>
    <row r="88" spans="1:68" s="96" customForma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</row>
    <row r="89" spans="1:68" s="96" customForma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</row>
    <row r="90" spans="1:68" s="96" customForma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</row>
    <row r="91" spans="1:68" s="96" customForma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</row>
    <row r="92" spans="1:68" s="96" customForma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</row>
    <row r="93" spans="1:68" s="96" customForma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</row>
    <row r="94" spans="1:68" s="96" customForma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</row>
    <row r="95" spans="1:68" s="96" customForma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</row>
    <row r="96" spans="1:68" s="96" customForma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</row>
    <row r="97" spans="1:68" s="96" customForma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</row>
    <row r="98" spans="1:68" s="96" customForma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</row>
    <row r="99" spans="1:68" s="96" customForma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</row>
    <row r="100" spans="1:68" s="96" customForma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</row>
    <row r="101" spans="1:68" s="96" customForma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</row>
    <row r="102" spans="1:68" s="96" customForma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</row>
    <row r="103" spans="1:68" s="96" customForma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</row>
    <row r="104" spans="1:68" s="96" customForma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</row>
    <row r="105" spans="1:68" s="96" customForma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</row>
    <row r="106" spans="1:68" s="96" customForma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</row>
    <row r="107" spans="1:68" s="96" customForma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</row>
    <row r="108" spans="1:68" s="96" customForma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</row>
    <row r="109" spans="1:68" s="96" customForma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</row>
    <row r="110" spans="1:68" s="96" customForma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</row>
    <row r="111" spans="1:68" s="96" customForma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</row>
    <row r="112" spans="1:68" s="96" customForma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</row>
    <row r="113" spans="1:68" s="96" customForma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</row>
    <row r="114" spans="1:68" s="96" customForma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</row>
    <row r="115" spans="1:68" s="96" customForma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</row>
    <row r="116" spans="1:68" s="96" customForma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</row>
    <row r="117" spans="1:68" s="96" customForma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</row>
    <row r="118" spans="1:68" s="96" customForma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</row>
    <row r="119" spans="1:68" s="96" customForma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</row>
    <row r="120" spans="1:68" s="96" customForma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</row>
    <row r="121" spans="1:68" s="96" customForma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</row>
    <row r="122" spans="1:68" s="96" customForma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</row>
    <row r="123" spans="1:68" s="96" customForma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</row>
    <row r="124" spans="1:68" s="96" customForma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</row>
    <row r="125" spans="1:68" s="96" customForma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</row>
    <row r="126" spans="1:68" s="96" customForma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</row>
    <row r="127" spans="1:68" s="96" customForma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</row>
    <row r="128" spans="1:68" s="96" customForma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</row>
    <row r="129" spans="1:68" s="96" customForma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</row>
    <row r="130" spans="1:68" s="96" customForma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</row>
    <row r="131" spans="1:68" s="96" customForma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</row>
    <row r="132" spans="1:68" s="96" customForma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</row>
    <row r="133" spans="1:68" s="96" customForma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</row>
    <row r="134" spans="1:68" s="96" customForma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</row>
    <row r="135" spans="1:68" s="96" customForma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</row>
    <row r="136" spans="1:68" s="96" customForma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</row>
    <row r="137" spans="1:68" s="96" customForma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</row>
    <row r="138" spans="1:68" s="96" customForma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</row>
    <row r="139" spans="1:68" s="96" customForma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</row>
    <row r="140" spans="1:68" s="96" customForma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</row>
    <row r="141" spans="1:68" s="96" customForma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</row>
    <row r="142" spans="1:68" s="96" customForma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</row>
    <row r="143" spans="1:68" s="96" customForma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</row>
    <row r="144" spans="1:68" s="96" customForma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</row>
    <row r="145" spans="1:68" s="96" customForma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</row>
    <row r="146" spans="1:68" s="96" customForma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</row>
    <row r="147" spans="1:68" s="96" customForma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</row>
    <row r="148" spans="1:68" s="96" customForma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</row>
    <row r="149" spans="1:68" s="96" customForma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</row>
    <row r="150" spans="1:68" s="96" customForma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</row>
    <row r="151" spans="1:68" s="96" customForma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</row>
    <row r="152" spans="1:68" s="96" customForma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</row>
    <row r="153" spans="1:68" s="96" customForma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</row>
    <row r="154" spans="1:68" s="96" customForma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</row>
    <row r="155" spans="1:68" s="96" customForma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</row>
    <row r="156" spans="1:68" s="96" customForma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</row>
    <row r="157" spans="1:68" s="96" customForma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</row>
    <row r="158" spans="1:68" s="96" customForma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</row>
    <row r="159" spans="1:68" s="96" customForma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</row>
    <row r="160" spans="1:68" s="96" customForma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</row>
    <row r="161" spans="1:68" s="96" customForma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</row>
    <row r="162" spans="1:68" s="96" customForma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</row>
    <row r="163" spans="1:68" s="96" customForma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</row>
    <row r="164" spans="1:68" s="96" customForma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</row>
    <row r="165" spans="1:68" s="96" customForma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</row>
    <row r="166" spans="1:68" s="96" customForma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</row>
    <row r="167" spans="1:68" s="96" customForma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</row>
    <row r="168" spans="1:68" s="96" customForma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</row>
    <row r="169" spans="1:68" s="96" customForma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</row>
    <row r="170" spans="1:68" s="96" customForma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</row>
    <row r="171" spans="1:68" s="96" customForma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</row>
    <row r="172" spans="1:68" s="96" customForma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</row>
    <row r="173" spans="1:68" s="96" customForma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</row>
    <row r="174" spans="1:68" s="96" customForma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</row>
    <row r="175" spans="1:68" s="96" customForma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</row>
    <row r="176" spans="1:68" s="96" customForma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</row>
    <row r="177" spans="1:68" s="96" customForma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</row>
    <row r="178" spans="1:68" s="96" customForma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</row>
    <row r="179" spans="1:68" s="96" customForma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</row>
    <row r="180" spans="1:68" s="96" customForma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</row>
    <row r="181" spans="1:68" s="96" customForma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</row>
    <row r="182" spans="1:68" s="96" customForma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</row>
    <row r="183" spans="1:68" s="96" customForma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</row>
    <row r="184" spans="1:68" s="96" customForma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</row>
    <row r="185" spans="1:68" s="96" customForma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</row>
    <row r="186" spans="1:68" s="96" customForma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</row>
    <row r="187" spans="1:68" s="96" customForma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</row>
    <row r="188" spans="1:68" s="96" customForma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</row>
    <row r="189" spans="1:68" s="96" customForma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</row>
    <row r="190" spans="1:68" s="96" customForma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</row>
    <row r="191" spans="1:68" s="96" customForma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</row>
    <row r="192" spans="1:68" s="96" customForma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</row>
    <row r="193" spans="1:68" s="96" customForma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</row>
    <row r="194" spans="1:68" s="96" customForma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</row>
    <row r="195" spans="1:68" s="96" customForma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</row>
    <row r="196" spans="1:68" s="96" customForma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</row>
    <row r="197" spans="1:68" s="96" customForma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</row>
    <row r="198" spans="1:68" s="96" customForma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</row>
    <row r="199" spans="1:68" s="96" customForma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</row>
    <row r="200" spans="1:68" s="96" customForma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</row>
    <row r="201" spans="1:68" s="96" customForma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</row>
    <row r="202" spans="1:68" s="96" customForma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</row>
    <row r="203" spans="1:68" s="96" customForma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</row>
    <row r="204" spans="1:68" s="96" customForma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</row>
    <row r="205" spans="1:68" s="96" customForma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</row>
    <row r="206" spans="1:68" s="96" customForma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</row>
    <row r="207" spans="1:68" s="96" customForma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</row>
    <row r="208" spans="1:68" s="96" customForma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</row>
    <row r="209" spans="1:68" s="96" customForma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</row>
    <row r="210" spans="1:68" s="96" customForma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</row>
    <row r="211" spans="1:68" s="96" customForma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</row>
    <row r="212" spans="1:68" s="96" customForma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</row>
    <row r="213" spans="1:68" s="96" customForma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</row>
    <row r="214" spans="1:68" s="96" customForma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</row>
    <row r="215" spans="1:68" s="96" customForma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</row>
    <row r="216" spans="1:68" s="96" customForma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</row>
    <row r="217" spans="1:68" s="96" customForma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</row>
    <row r="218" spans="1:68" s="96" customForma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</row>
    <row r="219" spans="1:68" s="96" customForma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</row>
    <row r="220" spans="1:68" s="96" customForma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</row>
    <row r="221" spans="1:68" s="96" customForma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</row>
    <row r="222" spans="1:68" s="96" customForma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</row>
    <row r="223" spans="1:68" s="96" customForma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</row>
    <row r="224" spans="1:68" s="96" customForma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</row>
    <row r="225" spans="1:53" s="96" customForma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</row>
    <row r="226" spans="1:53" s="96" customForma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</row>
    <row r="227" spans="1:53" s="96" customForma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</row>
    <row r="228" spans="1:53" s="96" customForma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</row>
    <row r="229" spans="1:53" s="96" customForma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</row>
    <row r="230" spans="1:53" s="96" customForma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</row>
    <row r="231" spans="1:53" s="96" customForma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</row>
    <row r="232" spans="1:53" s="96" customForma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</row>
    <row r="233" spans="1:53" s="96" customForma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</row>
    <row r="234" spans="1:53" s="96" customForma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</row>
    <row r="235" spans="1:53" s="96" customForma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</row>
    <row r="236" spans="1:53" s="96" customForma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</row>
    <row r="237" spans="1:53" s="96" customForma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</row>
    <row r="238" spans="1:53" s="96" customForma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</row>
    <row r="239" spans="1:53" s="96" customForma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</row>
    <row r="240" spans="1:53" s="96" customForma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</row>
    <row r="241" spans="1:53" s="96" customForma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</row>
    <row r="242" spans="1:53" s="96" customForma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</row>
    <row r="243" spans="1:53" s="96" customForma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</row>
    <row r="244" spans="1:53" s="96" customForma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</row>
    <row r="245" spans="1:53" s="96" customForma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</row>
    <row r="246" spans="1:53" s="96" customForma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</row>
    <row r="247" spans="1:53" s="96" customForma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</row>
    <row r="248" spans="1:53" s="96" customForma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</row>
    <row r="249" spans="1:53" s="96" customForma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</row>
    <row r="250" spans="1:53" s="96" customForma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</row>
    <row r="251" spans="1:53" s="96" customForma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</row>
    <row r="252" spans="1:53" s="96" customForma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</row>
    <row r="253" spans="1:53" s="96" customForma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</row>
    <row r="254" spans="1:53" s="96" customForma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</row>
    <row r="255" spans="1:53" s="96" customForma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</row>
    <row r="256" spans="1:53" s="96" customForma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</row>
    <row r="257" spans="1:53" s="96" customForma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</row>
    <row r="258" spans="1:53" s="96" customForma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</row>
    <row r="259" spans="1:53" s="96" customForma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</row>
    <row r="260" spans="1:53" s="96" customForma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</row>
    <row r="261" spans="1:53" s="96" customForma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</row>
    <row r="262" spans="1:53" s="96" customForma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</row>
    <row r="263" spans="1:53" s="96" customForma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</row>
    <row r="264" spans="1:53" s="96" customForma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</row>
    <row r="265" spans="1:53" s="96" customForma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</row>
    <row r="266" spans="1:53" s="96" customForma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</row>
    <row r="267" spans="1:53" s="96" customForma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</row>
    <row r="268" spans="1:53" s="96" customForma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</row>
    <row r="269" spans="1:53" s="96" customForma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</row>
    <row r="270" spans="1:53" s="96" customForma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</row>
    <row r="271" spans="1:53" s="96" customForma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</row>
    <row r="272" spans="1:53" s="96" customForma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</row>
    <row r="273" spans="1:53" s="96" customForma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</row>
    <row r="274" spans="1:53" s="96" customForma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</row>
    <row r="275" spans="1:53" s="96" customForma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</row>
    <row r="276" spans="1:53" s="96" customForma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</row>
    <row r="277" spans="1:53" s="96" customForma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</row>
    <row r="278" spans="1:53" s="96" customForma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</row>
    <row r="279" spans="1:53" s="96" customForma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</row>
    <row r="280" spans="1:53" s="96" customForma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</row>
    <row r="281" spans="1:53" s="96" customForma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</row>
    <row r="282" spans="1:53" s="96" customForma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</row>
    <row r="283" spans="1:53" s="96" customForma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</row>
    <row r="284" spans="1:53" s="96" customForma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</row>
    <row r="285" spans="1:53" s="96" customForma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</row>
    <row r="286" spans="1:53" s="96" customForma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</row>
    <row r="287" spans="1:53" s="96" customForma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</row>
    <row r="288" spans="1:53" s="96" customForma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</row>
    <row r="289" spans="1:53" s="96" customForma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</row>
    <row r="290" spans="1:53" s="96" customForma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</row>
    <row r="291" spans="1:53" s="96" customForma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</row>
    <row r="292" spans="1:53" s="96" customForma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</row>
    <row r="293" spans="1:53" s="96" customForma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</row>
    <row r="294" spans="1:53" s="96" customForma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</row>
    <row r="295" spans="1:53" s="96" customForma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</row>
    <row r="296" spans="1:53" s="96" customForma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</row>
    <row r="297" spans="1:53" s="96" customForma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</row>
    <row r="298" spans="1:53" s="96" customForma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</row>
    <row r="299" spans="1:53" s="96" customForma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</row>
    <row r="300" spans="1:53" s="96" customForma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</row>
    <row r="301" spans="1:53" s="96" customForma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</row>
    <row r="302" spans="1:53" s="96" customForma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</row>
    <row r="303" spans="1:53" s="96" customForma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</row>
    <row r="304" spans="1:53" s="96" customForma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</row>
    <row r="305" spans="1:53" s="96" customForma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</row>
    <row r="306" spans="1:53" s="96" customForma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</row>
    <row r="307" spans="1:53" s="96" customForma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</row>
    <row r="308" spans="1:53" s="96" customForma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</row>
    <row r="309" spans="1:53" s="96" customForma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</row>
    <row r="310" spans="1:53" s="96" customForma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</row>
    <row r="311" spans="1:53" s="96" customForma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</row>
    <row r="312" spans="1:53" s="96" customForma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</row>
    <row r="313" spans="1:53" s="96" customForma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</row>
    <row r="314" spans="1:53" s="96" customForma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</row>
    <row r="315" spans="1:53" s="96" customForma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</row>
    <row r="316" spans="1:53" s="96" customForma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</row>
    <row r="317" spans="1:53" s="96" customForma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</row>
    <row r="318" spans="1:53" s="96" customForma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</row>
    <row r="319" spans="1:53" s="96" customForma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</row>
    <row r="320" spans="1:53" s="96" customForma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</row>
    <row r="321" spans="1:53" s="96" customForma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</row>
    <row r="322" spans="1:53" s="96" customForma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</row>
    <row r="323" spans="1:53" s="96" customForma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</row>
    <row r="324" spans="1:53" s="96" customForma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</row>
    <row r="325" spans="1:53" s="96" customForma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</row>
    <row r="326" spans="1:53" s="96" customForma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</row>
    <row r="327" spans="1:53" s="96" customForma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</row>
    <row r="328" spans="1:53" s="96" customForma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</row>
    <row r="329" spans="1:53" s="96" customForma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</row>
    <row r="330" spans="1:53" s="96" customForma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</row>
    <row r="331" spans="1:53" s="96" customForma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</row>
    <row r="332" spans="1:53" s="96" customForma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</row>
    <row r="333" spans="1:53" s="96" customForma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</row>
    <row r="334" spans="1:53" s="96" customForma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</row>
    <row r="335" spans="1:53" s="96" customForma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</row>
    <row r="336" spans="1:53" s="96" customForma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</row>
    <row r="337" spans="1:53" s="96" customForma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</row>
    <row r="338" spans="1:53" s="96" customForma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</row>
    <row r="339" spans="1:53" s="96" customForma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</row>
    <row r="340" spans="1:53" s="96" customForma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</row>
    <row r="341" spans="1:53" s="96" customForma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</row>
    <row r="342" spans="1:53" s="96" customForma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</row>
    <row r="343" spans="1:53" s="96" customForma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</row>
    <row r="344" spans="1:53" s="96" customForma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</row>
    <row r="345" spans="1:53" s="96" customForma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</row>
    <row r="346" spans="1:53" s="96" customForma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</row>
    <row r="347" spans="1:53" s="96" customForma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</row>
    <row r="348" spans="1:53" s="96" customForma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</row>
    <row r="349" spans="1:53" s="96" customForma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</row>
    <row r="350" spans="1:53" s="96" customForma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</row>
    <row r="351" spans="1:53" s="96" customForma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</row>
    <row r="352" spans="1:53" s="96" customForma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</row>
    <row r="353" spans="1:53" s="96" customForma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</row>
    <row r="354" spans="1:53" s="96" customForma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</row>
    <row r="355" spans="1:53" s="96" customForma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</row>
    <row r="356" spans="1:53" s="96" customForma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</row>
    <row r="357" spans="1:53" s="96" customForma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</row>
    <row r="358" spans="1:53" s="96" customForma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</row>
    <row r="359" spans="1:53" s="96" customForma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</row>
    <row r="360" spans="1:53" s="96" customForma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</row>
    <row r="361" spans="1:53" s="96" customForma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</row>
    <row r="362" spans="1:53" s="96" customForma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</row>
    <row r="363" spans="1:53" s="96" customForma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</row>
    <row r="364" spans="1:53" s="96" customForma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</row>
    <row r="365" spans="1:53" s="96" customForma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</row>
    <row r="366" spans="1:53" s="96" customForma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</row>
    <row r="367" spans="1:53" s="96" customForma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</row>
    <row r="368" spans="1:53" s="96" customForma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</row>
    <row r="369" spans="1:53" s="96" customForma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</row>
    <row r="370" spans="1:53" s="96" customForma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</row>
    <row r="371" spans="1:53" s="96" customForma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</row>
    <row r="372" spans="1:53" s="96" customForma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</row>
    <row r="373" spans="1:53" s="96" customForma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</row>
    <row r="374" spans="1:53" s="96" customForma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</row>
    <row r="375" spans="1:53" s="96" customForma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</row>
    <row r="376" spans="1:53" s="96" customForma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</row>
    <row r="377" spans="1:53" s="96" customForma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</row>
    <row r="378" spans="1:53" s="96" customForma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</row>
    <row r="379" spans="1:53" s="96" customForma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</row>
    <row r="380" spans="1:53" s="96" customForma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</row>
    <row r="381" spans="1:53" s="96" customForma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</row>
    <row r="382" spans="1:53" s="96" customForma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</row>
    <row r="383" spans="1:53" s="96" customForma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</row>
    <row r="384" spans="1:53" s="96" customForma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</row>
    <row r="385" spans="1:53" s="96" customForma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</row>
    <row r="386" spans="1:53" s="96" customForma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</row>
    <row r="387" spans="1:53" s="96" customForma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</row>
    <row r="388" spans="1:53" s="96" customForma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</row>
    <row r="389" spans="1:53" s="96" customForma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</row>
    <row r="390" spans="1:53" s="96" customForma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</row>
    <row r="391" spans="1:53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</row>
  </sheetData>
  <sheetProtection algorithmName="SHA-512" hashValue="T5vBSWjT04Ui+tYTRnlk7rwCaYFbB7tc1onWQYB6KPpa/qCaNxq6X2LCCyR5KgWcbsCyVIVk9Ga0zE/Y0IHiKg==" saltValue="xYVORqT1Nd2vCdDv04sGNA==" spinCount="100000" sheet="1" objects="1" scenarios="1"/>
  <mergeCells count="48">
    <mergeCell ref="K2:L2"/>
    <mergeCell ref="M2:N2"/>
    <mergeCell ref="E1:H1"/>
    <mergeCell ref="K1:L1"/>
    <mergeCell ref="M1:N1"/>
    <mergeCell ref="E2:H2"/>
    <mergeCell ref="A3:A4"/>
    <mergeCell ref="B3:D3"/>
    <mergeCell ref="E3:F3"/>
    <mergeCell ref="G3:G4"/>
    <mergeCell ref="H3:H4"/>
    <mergeCell ref="Q3:S3"/>
    <mergeCell ref="P4:Q4"/>
    <mergeCell ref="P5:Q5"/>
    <mergeCell ref="H6:Q7"/>
    <mergeCell ref="H8:Q8"/>
    <mergeCell ref="I3:I4"/>
    <mergeCell ref="J3:J4"/>
    <mergeCell ref="K3:K4"/>
    <mergeCell ref="L3:N3"/>
    <mergeCell ref="C10:H11"/>
    <mergeCell ref="J10:O11"/>
    <mergeCell ref="Q10:V11"/>
    <mergeCell ref="C13:H14"/>
    <mergeCell ref="J13:O14"/>
    <mergeCell ref="Q13:V14"/>
    <mergeCell ref="C15:H16"/>
    <mergeCell ref="J15:O16"/>
    <mergeCell ref="Q15:V16"/>
    <mergeCell ref="C17:H18"/>
    <mergeCell ref="J17:O18"/>
    <mergeCell ref="Q17:V18"/>
    <mergeCell ref="A30:A33"/>
    <mergeCell ref="K34:L34"/>
    <mergeCell ref="C21:H22"/>
    <mergeCell ref="J21:O22"/>
    <mergeCell ref="Q21:V22"/>
    <mergeCell ref="K28:L28"/>
    <mergeCell ref="B29:C29"/>
    <mergeCell ref="D29:E29"/>
    <mergeCell ref="F29:G29"/>
    <mergeCell ref="H29:I29"/>
    <mergeCell ref="J29:K29"/>
    <mergeCell ref="L29:N29"/>
    <mergeCell ref="O29:Q29"/>
    <mergeCell ref="R29:W29"/>
    <mergeCell ref="P28:Q28"/>
    <mergeCell ref="P27:Q27"/>
  </mergeCells>
  <conditionalFormatting sqref="L5:N5 L9:N9 L23:N27">
    <cfRule type="cellIs" dxfId="150" priority="38" operator="lessThan">
      <formula>0</formula>
    </cfRule>
  </conditionalFormatting>
  <conditionalFormatting sqref="W5:W27">
    <cfRule type="containsBlanks" dxfId="149" priority="37">
      <formula>LEN(TRIM(W5))=0</formula>
    </cfRule>
  </conditionalFormatting>
  <conditionalFormatting sqref="K5 B9:I9 K9 B7:G7 B5:I5 B6:H6 B10:C10 B11:B12 D12:I12 B19:I19 B13:C13 B14:B18 B27:I27 B20:B26 H20:I20 I13:I18 I10:I11 H23:I26 I21:I22 B8:H8 K23:K27">
    <cfRule type="cellIs" dxfId="148" priority="36" operator="lessThan">
      <formula>0</formula>
    </cfRule>
  </conditionalFormatting>
  <conditionalFormatting sqref="B30 L30 O30:Q33">
    <cfRule type="cellIs" dxfId="147" priority="35" operator="lessThan">
      <formula>0</formula>
    </cfRule>
  </conditionalFormatting>
  <conditionalFormatting sqref="A5:A27">
    <cfRule type="cellIs" dxfId="146" priority="34" operator="equal">
      <formula>TODAY()</formula>
    </cfRule>
  </conditionalFormatting>
  <conditionalFormatting sqref="J5 J9 J23:J27">
    <cfRule type="cellIs" dxfId="145" priority="33" operator="lessThan">
      <formula>0</formula>
    </cfRule>
  </conditionalFormatting>
  <conditionalFormatting sqref="C5:D9 C10 D12 C19:D19 C13 C27:D27">
    <cfRule type="expression" dxfId="144" priority="32">
      <formula>IF(C5&lt;0,"opcional","0")</formula>
    </cfRule>
  </conditionalFormatting>
  <conditionalFormatting sqref="J30">
    <cfRule type="cellIs" dxfId="143" priority="31" operator="lessThan">
      <formula>0</formula>
    </cfRule>
  </conditionalFormatting>
  <conditionalFormatting sqref="C15">
    <cfRule type="cellIs" dxfId="142" priority="30" operator="lessThan">
      <formula>0</formula>
    </cfRule>
  </conditionalFormatting>
  <conditionalFormatting sqref="C15">
    <cfRule type="expression" dxfId="141" priority="29">
      <formula>IF(C15&lt;0,"opcional","0")</formula>
    </cfRule>
  </conditionalFormatting>
  <conditionalFormatting sqref="C25">
    <cfRule type="cellIs" dxfId="140" priority="26" operator="lessThan">
      <formula>0</formula>
    </cfRule>
  </conditionalFormatting>
  <conditionalFormatting sqref="C25">
    <cfRule type="expression" dxfId="139" priority="25">
      <formula>IF(C25&lt;0,"opcional","0")</formula>
    </cfRule>
  </conditionalFormatting>
  <conditionalFormatting sqref="C20 G20 C23">
    <cfRule type="cellIs" dxfId="138" priority="28" operator="lessThan">
      <formula>0</formula>
    </cfRule>
  </conditionalFormatting>
  <conditionalFormatting sqref="C20 C23">
    <cfRule type="expression" dxfId="137" priority="27">
      <formula>IF(C20&lt;0,"opcional","0")</formula>
    </cfRule>
  </conditionalFormatting>
  <conditionalFormatting sqref="C17">
    <cfRule type="cellIs" dxfId="136" priority="24" operator="lessThan">
      <formula>0</formula>
    </cfRule>
  </conditionalFormatting>
  <conditionalFormatting sqref="C17">
    <cfRule type="expression" dxfId="135" priority="23">
      <formula>IF(C17&lt;0,"opcional","0")</formula>
    </cfRule>
  </conditionalFormatting>
  <conditionalFormatting sqref="C21">
    <cfRule type="cellIs" dxfId="134" priority="22" operator="lessThan">
      <formula>0</formula>
    </cfRule>
  </conditionalFormatting>
  <conditionalFormatting sqref="C21">
    <cfRule type="expression" dxfId="133" priority="21">
      <formula>IF(C21&lt;0,"opcional","0")</formula>
    </cfRule>
  </conditionalFormatting>
  <conditionalFormatting sqref="J10 K12:O12 J19:O19 J13 O20">
    <cfRule type="cellIs" dxfId="132" priority="20" operator="lessThan">
      <formula>0</formula>
    </cfRule>
  </conditionalFormatting>
  <conditionalFormatting sqref="J10 K12 J19:K19 J13">
    <cfRule type="expression" dxfId="131" priority="19">
      <formula>IF(J10&lt;0,"opcional","0")</formula>
    </cfRule>
  </conditionalFormatting>
  <conditionalFormatting sqref="J15">
    <cfRule type="cellIs" dxfId="130" priority="18" operator="lessThan">
      <formula>0</formula>
    </cfRule>
  </conditionalFormatting>
  <conditionalFormatting sqref="J15">
    <cfRule type="expression" dxfId="129" priority="17">
      <formula>IF(J15&lt;0,"opcional","0")</formula>
    </cfRule>
  </conditionalFormatting>
  <conditionalFormatting sqref="J20 N20">
    <cfRule type="cellIs" dxfId="128" priority="16" operator="lessThan">
      <formula>0</formula>
    </cfRule>
  </conditionalFormatting>
  <conditionalFormatting sqref="J20">
    <cfRule type="expression" dxfId="127" priority="15">
      <formula>IF(J20&lt;0,"opcional","0")</formula>
    </cfRule>
  </conditionalFormatting>
  <conditionalFormatting sqref="J17">
    <cfRule type="cellIs" dxfId="126" priority="14" operator="lessThan">
      <formula>0</formula>
    </cfRule>
  </conditionalFormatting>
  <conditionalFormatting sqref="J17">
    <cfRule type="expression" dxfId="125" priority="13">
      <formula>IF(J17&lt;0,"opcional","0")</formula>
    </cfRule>
  </conditionalFormatting>
  <conditionalFormatting sqref="J21">
    <cfRule type="cellIs" dxfId="124" priority="12" operator="lessThan">
      <formula>0</formula>
    </cfRule>
  </conditionalFormatting>
  <conditionalFormatting sqref="J21">
    <cfRule type="expression" dxfId="123" priority="11">
      <formula>IF(J21&lt;0,"opcional","0")</formula>
    </cfRule>
  </conditionalFormatting>
  <conditionalFormatting sqref="Q10 R12:V12 Q19:V19 Q13 V20">
    <cfRule type="cellIs" dxfId="122" priority="10" operator="lessThan">
      <formula>0</formula>
    </cfRule>
  </conditionalFormatting>
  <conditionalFormatting sqref="Q10 R12 Q19:R19 Q13">
    <cfRule type="expression" dxfId="121" priority="9">
      <formula>IF(Q10&lt;0,"opcional","0")</formula>
    </cfRule>
  </conditionalFormatting>
  <conditionalFormatting sqref="Q15">
    <cfRule type="cellIs" dxfId="120" priority="8" operator="lessThan">
      <formula>0</formula>
    </cfRule>
  </conditionalFormatting>
  <conditionalFormatting sqref="Q15">
    <cfRule type="expression" dxfId="119" priority="7">
      <formula>IF(Q15&lt;0,"opcional","0")</formula>
    </cfRule>
  </conditionalFormatting>
  <conditionalFormatting sqref="Q20 U20">
    <cfRule type="cellIs" dxfId="118" priority="6" operator="lessThan">
      <formula>0</formula>
    </cfRule>
  </conditionalFormatting>
  <conditionalFormatting sqref="Q20">
    <cfRule type="expression" dxfId="117" priority="5">
      <formula>IF(Q20&lt;0,"opcional","0")</formula>
    </cfRule>
  </conditionalFormatting>
  <conditionalFormatting sqref="Q17">
    <cfRule type="cellIs" dxfId="116" priority="4" operator="lessThan">
      <formula>0</formula>
    </cfRule>
  </conditionalFormatting>
  <conditionalFormatting sqref="Q17">
    <cfRule type="expression" dxfId="115" priority="3">
      <formula>IF(Q17&lt;0,"opcional","0")</formula>
    </cfRule>
  </conditionalFormatting>
  <conditionalFormatting sqref="Q21">
    <cfRule type="cellIs" dxfId="114" priority="2" operator="lessThan">
      <formula>0</formula>
    </cfRule>
  </conditionalFormatting>
  <conditionalFormatting sqref="Q21">
    <cfRule type="expression" dxfId="113" priority="1">
      <formula>IF(Q21&lt;0,"opcional","0")</formula>
    </cfRule>
  </conditionalFormatting>
  <hyperlinks>
    <hyperlink ref="Q13:V14" r:id="rId1" display="🔹  PLANILHA DT V1.2 - 2021+2020 (Com Atualizações)" xr:uid="{599A3F47-79D7-0D49-BE31-3BD604868FB9}"/>
  </hyperlinks>
  <pageMargins left="0.511811024" right="0.511811024" top="0.78740157499999996" bottom="0.78740157499999996" header="0.31496062000000002" footer="0.31496062000000002"/>
  <pageSetup paperSize="9"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817F-C1F5-6949-A755-B75C8F65CA7C}">
  <sheetPr codeName="Planilha12">
    <tabColor theme="8" tint="-0.249977111117893"/>
  </sheetPr>
  <dimension ref="A1:BT391"/>
  <sheetViews>
    <sheetView showGridLines="0" showRowColHeaders="0" topLeftCell="A4" zoomScaleNormal="100" workbookViewId="0">
      <pane xSplit="1" topLeftCell="B1" activePane="topRight" state="frozen"/>
      <selection activeCell="S3" sqref="S3:T4"/>
      <selection pane="topRight" activeCell="Q17" sqref="Q17:V18"/>
    </sheetView>
  </sheetViews>
  <sheetFormatPr defaultColWidth="9.125" defaultRowHeight="15.75"/>
  <cols>
    <col min="1" max="1" width="12" style="112" customWidth="1"/>
    <col min="2" max="2" width="6.375" style="112" customWidth="1"/>
    <col min="3" max="8" width="8.875" style="112" customWidth="1"/>
    <col min="9" max="9" width="6.125" style="112" customWidth="1"/>
    <col min="10" max="15" width="8.875" style="112" customWidth="1"/>
    <col min="16" max="16" width="6.125" style="112" customWidth="1"/>
    <col min="17" max="22" width="8.875" style="112" customWidth="1"/>
    <col min="23" max="23" width="6" style="112" customWidth="1"/>
    <col min="24" max="24" width="2.5" style="112" customWidth="1"/>
    <col min="25" max="25" width="9.125" style="112"/>
    <col min="26" max="26" width="11.5" style="112" bestFit="1" customWidth="1"/>
    <col min="27" max="16384" width="9.125" style="112"/>
  </cols>
  <sheetData>
    <row r="1" spans="1:72" s="96" customFormat="1" ht="22.5" customHeight="1">
      <c r="A1" s="263"/>
      <c r="B1" s="427"/>
      <c r="C1" s="427"/>
      <c r="D1" s="427"/>
      <c r="E1" s="598"/>
      <c r="F1" s="598"/>
      <c r="G1" s="598"/>
      <c r="H1" s="598"/>
      <c r="I1" s="98"/>
      <c r="J1" s="428"/>
      <c r="K1" s="596"/>
      <c r="L1" s="596"/>
      <c r="M1" s="597"/>
      <c r="N1" s="597"/>
      <c r="O1" s="429"/>
      <c r="P1" s="99"/>
      <c r="Q1" s="430"/>
      <c r="R1" s="431"/>
      <c r="S1" s="426"/>
      <c r="T1" s="426"/>
      <c r="U1" s="426"/>
      <c r="V1" s="426"/>
      <c r="W1" s="426"/>
      <c r="X1" s="55"/>
      <c r="Y1" s="86">
        <v>0</v>
      </c>
      <c r="Z1" s="85">
        <f>Configurar!$B$14</f>
        <v>1000</v>
      </c>
      <c r="AA1" s="9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</row>
    <row r="2" spans="1:72" s="96" customFormat="1" ht="22.5" customHeight="1">
      <c r="A2" s="102"/>
      <c r="B2" s="103"/>
      <c r="C2" s="103"/>
      <c r="D2" s="103"/>
      <c r="E2" s="599"/>
      <c r="F2" s="599"/>
      <c r="G2" s="599"/>
      <c r="H2" s="599"/>
      <c r="I2" s="21"/>
      <c r="J2" s="428"/>
      <c r="K2" s="596"/>
      <c r="L2" s="596"/>
      <c r="M2" s="597"/>
      <c r="N2" s="597"/>
      <c r="O2" s="429"/>
      <c r="P2" s="99"/>
      <c r="Q2" s="423"/>
      <c r="R2" s="424"/>
      <c r="S2" s="424"/>
      <c r="T2" s="424"/>
      <c r="U2" s="424"/>
      <c r="V2" s="424"/>
      <c r="W2" s="425"/>
      <c r="X2" s="55"/>
      <c r="Y2" s="86">
        <v>0</v>
      </c>
      <c r="Z2" s="85">
        <f>Configurar!$B$14</f>
        <v>1000</v>
      </c>
      <c r="AA2" s="9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</row>
    <row r="3" spans="1:72" ht="17.100000000000001" customHeight="1">
      <c r="A3" s="510"/>
      <c r="B3" s="579"/>
      <c r="C3" s="580"/>
      <c r="D3" s="580"/>
      <c r="E3" s="580"/>
      <c r="F3" s="580"/>
      <c r="G3" s="581"/>
      <c r="H3" s="581"/>
      <c r="I3" s="581"/>
      <c r="J3" s="581"/>
      <c r="K3" s="586"/>
      <c r="L3" s="581"/>
      <c r="M3" s="581"/>
      <c r="N3" s="581"/>
      <c r="O3" s="432"/>
      <c r="P3" s="432"/>
      <c r="Q3" s="581"/>
      <c r="R3" s="581"/>
      <c r="S3" s="581"/>
      <c r="T3" s="442"/>
      <c r="U3" s="442"/>
      <c r="V3" s="442"/>
      <c r="W3" s="432"/>
      <c r="X3" s="55"/>
      <c r="Y3" s="86">
        <v>0</v>
      </c>
      <c r="Z3" s="85">
        <f>Configurar!$B$14</f>
        <v>1000</v>
      </c>
      <c r="AA3" s="9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96"/>
      <c r="BR3" s="96"/>
      <c r="BS3" s="96"/>
      <c r="BT3" s="96"/>
    </row>
    <row r="4" spans="1:72" ht="16.5" thickBot="1">
      <c r="A4" s="510"/>
      <c r="B4" s="433"/>
      <c r="C4" s="434"/>
      <c r="D4" s="434"/>
      <c r="E4" s="434"/>
      <c r="F4" s="434"/>
      <c r="G4" s="582"/>
      <c r="H4" s="582"/>
      <c r="I4" s="582"/>
      <c r="J4" s="582"/>
      <c r="K4" s="587"/>
      <c r="L4" s="435"/>
      <c r="M4" s="435"/>
      <c r="N4" s="435"/>
      <c r="O4" s="435"/>
      <c r="P4" s="582"/>
      <c r="Q4" s="582"/>
      <c r="R4" s="435"/>
      <c r="S4" s="435"/>
      <c r="T4" s="435"/>
      <c r="U4" s="435"/>
      <c r="V4" s="435"/>
      <c r="W4" s="435"/>
      <c r="X4" s="118"/>
      <c r="Y4" s="86">
        <v>0</v>
      </c>
      <c r="Z4" s="85">
        <f>Configurar!$B$14</f>
        <v>1000</v>
      </c>
      <c r="AA4" s="9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96"/>
      <c r="BR4" s="96"/>
      <c r="BS4" s="96"/>
      <c r="BT4" s="96"/>
    </row>
    <row r="5" spans="1:72" ht="15.95" customHeight="1" thickTop="1">
      <c r="A5" s="119"/>
      <c r="B5" s="397"/>
      <c r="C5" s="398"/>
      <c r="D5" s="399"/>
      <c r="E5" s="400"/>
      <c r="F5" s="400"/>
      <c r="G5" s="401"/>
      <c r="H5" s="402"/>
      <c r="I5" s="398"/>
      <c r="J5" s="403"/>
      <c r="K5" s="398"/>
      <c r="L5" s="404"/>
      <c r="M5" s="405"/>
      <c r="N5" s="406"/>
      <c r="O5" s="400"/>
      <c r="P5" s="583"/>
      <c r="Q5" s="583"/>
      <c r="R5" s="407"/>
      <c r="S5" s="407"/>
      <c r="T5" s="407"/>
      <c r="U5" s="407"/>
      <c r="V5" s="407"/>
      <c r="W5" s="408"/>
      <c r="X5" s="124"/>
      <c r="Y5" s="86">
        <v>0</v>
      </c>
      <c r="Z5" s="85">
        <f>Configurar!$B$14</f>
        <v>1000</v>
      </c>
      <c r="AA5" s="9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96"/>
      <c r="BR5" s="96"/>
      <c r="BS5" s="96"/>
      <c r="BT5" s="96"/>
    </row>
    <row r="6" spans="1:72" ht="15.95" customHeight="1">
      <c r="A6" s="119"/>
      <c r="B6" s="396"/>
      <c r="C6" s="388"/>
      <c r="D6" s="388"/>
      <c r="E6" s="389"/>
      <c r="F6" s="389"/>
      <c r="G6" s="390"/>
      <c r="H6" s="584" t="s">
        <v>120</v>
      </c>
      <c r="I6" s="584"/>
      <c r="J6" s="584"/>
      <c r="K6" s="584"/>
      <c r="L6" s="584"/>
      <c r="M6" s="584"/>
      <c r="N6" s="584"/>
      <c r="O6" s="584"/>
      <c r="P6" s="584"/>
      <c r="Q6" s="584"/>
      <c r="R6" s="395"/>
      <c r="S6" s="395"/>
      <c r="T6" s="395"/>
      <c r="U6" s="395"/>
      <c r="V6" s="395"/>
      <c r="W6" s="409"/>
      <c r="X6" s="55"/>
      <c r="Y6" s="86">
        <v>0</v>
      </c>
      <c r="Z6" s="85">
        <f>Configurar!$B$14</f>
        <v>1000</v>
      </c>
      <c r="AA6" s="9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96"/>
      <c r="BR6" s="96"/>
      <c r="BS6" s="96"/>
      <c r="BT6" s="96"/>
    </row>
    <row r="7" spans="1:72" ht="15.95" customHeight="1">
      <c r="A7" s="119"/>
      <c r="B7" s="396"/>
      <c r="C7" s="388"/>
      <c r="D7" s="388"/>
      <c r="E7" s="389"/>
      <c r="F7" s="389"/>
      <c r="G7" s="390"/>
      <c r="H7" s="584"/>
      <c r="I7" s="584"/>
      <c r="J7" s="584"/>
      <c r="K7" s="584"/>
      <c r="L7" s="584"/>
      <c r="M7" s="584"/>
      <c r="N7" s="584"/>
      <c r="O7" s="584"/>
      <c r="P7" s="584"/>
      <c r="Q7" s="584"/>
      <c r="R7" s="395"/>
      <c r="S7" s="395"/>
      <c r="T7" s="395"/>
      <c r="U7" s="395"/>
      <c r="V7" s="395"/>
      <c r="W7" s="409"/>
      <c r="X7" s="55"/>
      <c r="Y7" s="86">
        <v>0</v>
      </c>
      <c r="Z7" s="85">
        <f>Configurar!$B$14</f>
        <v>1000</v>
      </c>
      <c r="AA7" s="9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96"/>
      <c r="BR7" s="96"/>
      <c r="BS7" s="96"/>
      <c r="BT7" s="96"/>
    </row>
    <row r="8" spans="1:72" ht="23.1" customHeight="1">
      <c r="A8" s="119"/>
      <c r="B8" s="396"/>
      <c r="C8" s="388"/>
      <c r="D8" s="388"/>
      <c r="E8" s="389"/>
      <c r="F8" s="389"/>
      <c r="G8" s="390"/>
      <c r="H8" s="585" t="s">
        <v>105</v>
      </c>
      <c r="I8" s="585"/>
      <c r="J8" s="585"/>
      <c r="K8" s="585"/>
      <c r="L8" s="585"/>
      <c r="M8" s="585"/>
      <c r="N8" s="585"/>
      <c r="O8" s="585"/>
      <c r="P8" s="585"/>
      <c r="Q8" s="585"/>
      <c r="R8" s="395"/>
      <c r="S8" s="395"/>
      <c r="T8" s="395"/>
      <c r="U8" s="395"/>
      <c r="V8" s="395"/>
      <c r="W8" s="409"/>
      <c r="X8" s="55"/>
      <c r="Y8" s="86">
        <v>0</v>
      </c>
      <c r="Z8" s="85">
        <f>Configurar!$B$14</f>
        <v>1000</v>
      </c>
      <c r="AA8" s="9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96"/>
      <c r="BR8" s="96"/>
      <c r="BS8" s="96"/>
      <c r="BT8" s="96"/>
    </row>
    <row r="9" spans="1:72" ht="15.95" customHeight="1">
      <c r="A9" s="119"/>
      <c r="B9" s="396"/>
      <c r="C9" s="388"/>
      <c r="D9" s="388"/>
      <c r="E9" s="389"/>
      <c r="F9" s="389"/>
      <c r="G9" s="390"/>
      <c r="H9" s="391"/>
      <c r="I9" s="388"/>
      <c r="J9" s="392"/>
      <c r="K9" s="388"/>
      <c r="L9" s="387"/>
      <c r="M9" s="393"/>
      <c r="N9" s="394"/>
      <c r="O9" s="389"/>
      <c r="P9" s="443"/>
      <c r="Q9" s="443"/>
      <c r="R9" s="395"/>
      <c r="S9" s="395"/>
      <c r="T9" s="395"/>
      <c r="U9" s="395"/>
      <c r="V9" s="395"/>
      <c r="W9" s="409"/>
      <c r="X9" s="55"/>
      <c r="Y9" s="86">
        <v>0</v>
      </c>
      <c r="Z9" s="85">
        <f>Configurar!$B$14</f>
        <v>1000</v>
      </c>
      <c r="AA9" s="9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96"/>
      <c r="BR9" s="96"/>
      <c r="BS9" s="96"/>
      <c r="BT9" s="96"/>
    </row>
    <row r="10" spans="1:72" ht="15.95" customHeight="1">
      <c r="A10" s="119"/>
      <c r="B10" s="396"/>
      <c r="C10" s="588"/>
      <c r="D10" s="588"/>
      <c r="E10" s="588"/>
      <c r="F10" s="588"/>
      <c r="G10" s="588"/>
      <c r="H10" s="588"/>
      <c r="I10" s="446"/>
      <c r="J10" s="588"/>
      <c r="K10" s="588"/>
      <c r="L10" s="588"/>
      <c r="M10" s="588"/>
      <c r="N10" s="588"/>
      <c r="O10" s="588"/>
      <c r="P10" s="447"/>
      <c r="Q10" s="588" t="s">
        <v>119</v>
      </c>
      <c r="R10" s="588"/>
      <c r="S10" s="588"/>
      <c r="T10" s="588"/>
      <c r="U10" s="588"/>
      <c r="V10" s="588"/>
      <c r="W10" s="409"/>
      <c r="X10" s="55"/>
      <c r="Y10" s="86">
        <v>0</v>
      </c>
      <c r="Z10" s="85">
        <f>Configurar!$B$14</f>
        <v>1000</v>
      </c>
      <c r="AA10" s="9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96"/>
      <c r="BR10" s="96"/>
      <c r="BS10" s="96"/>
      <c r="BT10" s="96"/>
    </row>
    <row r="11" spans="1:72" ht="15.95" customHeight="1">
      <c r="A11" s="119"/>
      <c r="B11" s="396"/>
      <c r="C11" s="588"/>
      <c r="D11" s="588"/>
      <c r="E11" s="588"/>
      <c r="F11" s="588"/>
      <c r="G11" s="588"/>
      <c r="H11" s="588"/>
      <c r="I11" s="446"/>
      <c r="J11" s="588"/>
      <c r="K11" s="588"/>
      <c r="L11" s="588"/>
      <c r="M11" s="588"/>
      <c r="N11" s="588"/>
      <c r="O11" s="588"/>
      <c r="P11" s="447"/>
      <c r="Q11" s="588"/>
      <c r="R11" s="588"/>
      <c r="S11" s="588"/>
      <c r="T11" s="588"/>
      <c r="U11" s="588"/>
      <c r="V11" s="588"/>
      <c r="W11" s="409"/>
      <c r="X11" s="55"/>
      <c r="Y11" s="86">
        <v>0</v>
      </c>
      <c r="Z11" s="85">
        <f>Configurar!$B$14</f>
        <v>1000</v>
      </c>
      <c r="AA11" s="9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96"/>
      <c r="BR11" s="96"/>
      <c r="BS11" s="96"/>
      <c r="BT11" s="96"/>
    </row>
    <row r="12" spans="1:72" ht="15.95" customHeight="1">
      <c r="A12" s="119"/>
      <c r="B12" s="396"/>
      <c r="C12" s="55"/>
      <c r="D12" s="388"/>
      <c r="E12" s="389"/>
      <c r="F12" s="389"/>
      <c r="G12" s="390"/>
      <c r="H12" s="391"/>
      <c r="I12" s="388"/>
      <c r="J12" s="55"/>
      <c r="K12" s="388"/>
      <c r="L12" s="389"/>
      <c r="M12" s="389"/>
      <c r="N12" s="390"/>
      <c r="O12" s="391"/>
      <c r="P12" s="443"/>
      <c r="Q12" s="55"/>
      <c r="R12" s="388"/>
      <c r="S12" s="389"/>
      <c r="T12" s="389"/>
      <c r="U12" s="390"/>
      <c r="V12" s="391"/>
      <c r="W12" s="409"/>
      <c r="X12" s="55"/>
      <c r="Y12" s="86">
        <v>0</v>
      </c>
      <c r="Z12" s="85">
        <f>Configurar!$B$14</f>
        <v>1000</v>
      </c>
      <c r="AA12" s="9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96"/>
      <c r="BR12" s="96"/>
      <c r="BS12" s="96"/>
      <c r="BT12" s="96"/>
    </row>
    <row r="13" spans="1:72" ht="15.95" customHeight="1">
      <c r="A13" s="119"/>
      <c r="B13" s="396"/>
      <c r="C13" s="592"/>
      <c r="D13" s="592"/>
      <c r="E13" s="592"/>
      <c r="F13" s="592"/>
      <c r="G13" s="592"/>
      <c r="H13" s="592"/>
      <c r="I13" s="448"/>
      <c r="J13" s="592"/>
      <c r="K13" s="592"/>
      <c r="L13" s="592"/>
      <c r="M13" s="592"/>
      <c r="N13" s="592"/>
      <c r="O13" s="592"/>
      <c r="P13" s="449"/>
      <c r="Q13" s="592" t="s">
        <v>118</v>
      </c>
      <c r="R13" s="592"/>
      <c r="S13" s="592"/>
      <c r="T13" s="592"/>
      <c r="U13" s="592"/>
      <c r="V13" s="592"/>
      <c r="W13" s="409"/>
      <c r="X13" s="55"/>
      <c r="Y13" s="86">
        <v>0</v>
      </c>
      <c r="Z13" s="85">
        <f>Configurar!$B$14</f>
        <v>1000</v>
      </c>
      <c r="AA13" s="9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96"/>
      <c r="BR13" s="96"/>
      <c r="BS13" s="96"/>
      <c r="BT13" s="96"/>
    </row>
    <row r="14" spans="1:72" ht="15.95" customHeight="1">
      <c r="A14" s="119"/>
      <c r="B14" s="396"/>
      <c r="C14" s="593"/>
      <c r="D14" s="593"/>
      <c r="E14" s="593"/>
      <c r="F14" s="593"/>
      <c r="G14" s="593"/>
      <c r="H14" s="593"/>
      <c r="I14" s="448"/>
      <c r="J14" s="593"/>
      <c r="K14" s="593"/>
      <c r="L14" s="593"/>
      <c r="M14" s="593"/>
      <c r="N14" s="593"/>
      <c r="O14" s="593"/>
      <c r="P14" s="449"/>
      <c r="Q14" s="593"/>
      <c r="R14" s="593"/>
      <c r="S14" s="593"/>
      <c r="T14" s="593"/>
      <c r="U14" s="593"/>
      <c r="V14" s="593"/>
      <c r="W14" s="409"/>
      <c r="X14" s="55"/>
      <c r="Y14" s="86">
        <v>0</v>
      </c>
      <c r="Z14" s="85">
        <f>Configurar!$B$14</f>
        <v>1000</v>
      </c>
      <c r="AA14" s="9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96"/>
      <c r="BR14" s="96"/>
      <c r="BS14" s="96"/>
      <c r="BT14" s="96"/>
    </row>
    <row r="15" spans="1:72" ht="15.95" customHeight="1">
      <c r="A15" s="119"/>
      <c r="B15" s="396"/>
      <c r="C15" s="594"/>
      <c r="D15" s="594"/>
      <c r="E15" s="594"/>
      <c r="F15" s="594"/>
      <c r="G15" s="594"/>
      <c r="H15" s="594"/>
      <c r="I15" s="448"/>
      <c r="J15" s="594"/>
      <c r="K15" s="594"/>
      <c r="L15" s="594"/>
      <c r="M15" s="594"/>
      <c r="N15" s="594"/>
      <c r="O15" s="594"/>
      <c r="P15" s="449"/>
      <c r="Q15" s="594"/>
      <c r="R15" s="594"/>
      <c r="S15" s="594"/>
      <c r="T15" s="594"/>
      <c r="U15" s="594"/>
      <c r="V15" s="594"/>
      <c r="W15" s="409"/>
      <c r="X15" s="55"/>
      <c r="Y15" s="86">
        <v>0</v>
      </c>
      <c r="Z15" s="85">
        <f>Configurar!$B$14</f>
        <v>1000</v>
      </c>
      <c r="AA15" s="9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96"/>
      <c r="BR15" s="96"/>
      <c r="BS15" s="96"/>
      <c r="BT15" s="96"/>
    </row>
    <row r="16" spans="1:72" ht="15.95" customHeight="1">
      <c r="A16" s="119"/>
      <c r="B16" s="396"/>
      <c r="C16" s="594"/>
      <c r="D16" s="594"/>
      <c r="E16" s="594"/>
      <c r="F16" s="594"/>
      <c r="G16" s="594"/>
      <c r="H16" s="594"/>
      <c r="I16" s="448"/>
      <c r="J16" s="594"/>
      <c r="K16" s="594"/>
      <c r="L16" s="594"/>
      <c r="M16" s="594"/>
      <c r="N16" s="594"/>
      <c r="O16" s="594"/>
      <c r="P16" s="449"/>
      <c r="Q16" s="594"/>
      <c r="R16" s="594"/>
      <c r="S16" s="594"/>
      <c r="T16" s="594"/>
      <c r="U16" s="594"/>
      <c r="V16" s="594"/>
      <c r="W16" s="409"/>
      <c r="X16" s="55"/>
      <c r="Y16" s="86">
        <v>0</v>
      </c>
      <c r="Z16" s="85">
        <f>Configurar!$B$14</f>
        <v>1000</v>
      </c>
      <c r="AA16" s="9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96"/>
      <c r="BR16" s="96"/>
      <c r="BS16" s="96"/>
      <c r="BT16" s="96"/>
    </row>
    <row r="17" spans="1:72" ht="15.95" customHeight="1">
      <c r="A17" s="119"/>
      <c r="B17" s="396"/>
      <c r="C17" s="595"/>
      <c r="D17" s="595"/>
      <c r="E17" s="595"/>
      <c r="F17" s="595"/>
      <c r="G17" s="595"/>
      <c r="H17" s="595"/>
      <c r="I17" s="448"/>
      <c r="J17" s="595"/>
      <c r="K17" s="595"/>
      <c r="L17" s="595"/>
      <c r="M17" s="595"/>
      <c r="N17" s="595"/>
      <c r="O17" s="595"/>
      <c r="P17" s="449"/>
      <c r="Q17" s="595"/>
      <c r="R17" s="595"/>
      <c r="S17" s="595"/>
      <c r="T17" s="595"/>
      <c r="U17" s="595"/>
      <c r="V17" s="595"/>
      <c r="W17" s="409"/>
      <c r="X17" s="55"/>
      <c r="Y17" s="86">
        <v>0</v>
      </c>
      <c r="Z17" s="85">
        <f>Configurar!$B$14</f>
        <v>1000</v>
      </c>
      <c r="AA17" s="9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96"/>
      <c r="BR17" s="96"/>
      <c r="BS17" s="96"/>
      <c r="BT17" s="96"/>
    </row>
    <row r="18" spans="1:72" ht="15.95" customHeight="1">
      <c r="A18" s="119"/>
      <c r="B18" s="396"/>
      <c r="C18" s="592"/>
      <c r="D18" s="592"/>
      <c r="E18" s="592"/>
      <c r="F18" s="592"/>
      <c r="G18" s="592"/>
      <c r="H18" s="592"/>
      <c r="I18" s="448"/>
      <c r="J18" s="592"/>
      <c r="K18" s="592"/>
      <c r="L18" s="592"/>
      <c r="M18" s="592"/>
      <c r="N18" s="592"/>
      <c r="O18" s="592"/>
      <c r="P18" s="450"/>
      <c r="Q18" s="592"/>
      <c r="R18" s="592"/>
      <c r="S18" s="592"/>
      <c r="T18" s="592"/>
      <c r="U18" s="592"/>
      <c r="V18" s="592"/>
      <c r="W18" s="409"/>
      <c r="X18" s="55"/>
      <c r="Y18" s="86">
        <v>0</v>
      </c>
      <c r="Z18" s="85">
        <f>Configurar!$B$14</f>
        <v>1000</v>
      </c>
      <c r="AA18" s="9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96"/>
      <c r="BR18" s="96"/>
      <c r="BS18" s="96"/>
      <c r="BT18" s="96"/>
    </row>
    <row r="19" spans="1:72" ht="15.95" customHeight="1">
      <c r="A19" s="119"/>
      <c r="B19" s="396"/>
      <c r="C19" s="451"/>
      <c r="D19" s="451"/>
      <c r="E19" s="452"/>
      <c r="F19" s="452"/>
      <c r="G19" s="451"/>
      <c r="H19" s="453"/>
      <c r="I19" s="448"/>
      <c r="J19" s="451"/>
      <c r="K19" s="451"/>
      <c r="L19" s="452"/>
      <c r="M19" s="452"/>
      <c r="N19" s="451"/>
      <c r="O19" s="453"/>
      <c r="P19" s="449"/>
      <c r="Q19" s="451"/>
      <c r="R19" s="451"/>
      <c r="S19" s="452"/>
      <c r="T19" s="452"/>
      <c r="U19" s="451"/>
      <c r="V19" s="453"/>
      <c r="W19" s="409"/>
      <c r="X19" s="55"/>
      <c r="Y19" s="86">
        <v>0</v>
      </c>
      <c r="Z19" s="85">
        <f>Configurar!$B$14</f>
        <v>1000</v>
      </c>
      <c r="AA19" s="9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96"/>
      <c r="BR19" s="96"/>
      <c r="BS19" s="96"/>
      <c r="BT19" s="96"/>
    </row>
    <row r="20" spans="1:72" ht="15.95" customHeight="1">
      <c r="A20" s="119"/>
      <c r="B20" s="396"/>
      <c r="C20" s="453"/>
      <c r="D20" s="453"/>
      <c r="E20" s="453"/>
      <c r="F20" s="453"/>
      <c r="G20" s="451"/>
      <c r="H20" s="453"/>
      <c r="I20" s="448"/>
      <c r="J20" s="453"/>
      <c r="K20" s="453"/>
      <c r="L20" s="453"/>
      <c r="M20" s="453"/>
      <c r="N20" s="451"/>
      <c r="O20" s="453"/>
      <c r="P20" s="449"/>
      <c r="Q20" s="453"/>
      <c r="R20" s="453"/>
      <c r="S20" s="453"/>
      <c r="T20" s="453"/>
      <c r="U20" s="451"/>
      <c r="V20" s="453"/>
      <c r="W20" s="409"/>
      <c r="X20" s="55"/>
      <c r="Y20" s="86">
        <v>0</v>
      </c>
      <c r="Z20" s="85">
        <f>Configurar!$B$14</f>
        <v>1000</v>
      </c>
      <c r="AA20" s="9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96"/>
      <c r="BR20" s="96"/>
      <c r="BS20" s="96"/>
      <c r="BT20" s="96"/>
    </row>
    <row r="21" spans="1:72" ht="15.95" customHeight="1">
      <c r="A21" s="119"/>
      <c r="B21" s="396"/>
      <c r="C21" s="592"/>
      <c r="D21" s="592"/>
      <c r="E21" s="592"/>
      <c r="F21" s="592"/>
      <c r="G21" s="592"/>
      <c r="H21" s="592"/>
      <c r="I21" s="448"/>
      <c r="J21" s="577"/>
      <c r="K21" s="577"/>
      <c r="L21" s="577"/>
      <c r="M21" s="577"/>
      <c r="N21" s="577"/>
      <c r="O21" s="577"/>
      <c r="P21" s="449"/>
      <c r="Q21" s="578"/>
      <c r="R21" s="578"/>
      <c r="S21" s="578"/>
      <c r="T21" s="578"/>
      <c r="U21" s="578"/>
      <c r="V21" s="578"/>
      <c r="W21" s="409"/>
      <c r="X21" s="55"/>
      <c r="Y21" s="95"/>
      <c r="Z21" s="95"/>
      <c r="AA21" s="9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96"/>
      <c r="BR21" s="96"/>
      <c r="BS21" s="96"/>
      <c r="BT21" s="96"/>
    </row>
    <row r="22" spans="1:72" ht="15.95" customHeight="1">
      <c r="A22" s="119"/>
      <c r="B22" s="396"/>
      <c r="C22" s="592"/>
      <c r="D22" s="592"/>
      <c r="E22" s="592"/>
      <c r="F22" s="592"/>
      <c r="G22" s="592"/>
      <c r="H22" s="592"/>
      <c r="I22" s="448"/>
      <c r="J22" s="577"/>
      <c r="K22" s="577"/>
      <c r="L22" s="577"/>
      <c r="M22" s="577"/>
      <c r="N22" s="577"/>
      <c r="O22" s="577"/>
      <c r="P22" s="452"/>
      <c r="Q22" s="578"/>
      <c r="R22" s="578"/>
      <c r="S22" s="578"/>
      <c r="T22" s="578"/>
      <c r="U22" s="578"/>
      <c r="V22" s="578"/>
      <c r="W22" s="409"/>
      <c r="X22" s="55"/>
      <c r="Y22" s="95"/>
      <c r="Z22" s="95"/>
      <c r="AA22" s="9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96"/>
      <c r="BR22" s="96"/>
      <c r="BS22" s="96"/>
      <c r="BT22" s="96"/>
    </row>
    <row r="23" spans="1:72" ht="15.95" customHeight="1">
      <c r="A23" s="119"/>
      <c r="B23" s="396"/>
      <c r="C23" s="417"/>
      <c r="D23" s="417"/>
      <c r="E23" s="417"/>
      <c r="F23" s="417"/>
      <c r="G23" s="417"/>
      <c r="H23" s="391"/>
      <c r="I23" s="388"/>
      <c r="J23" s="392"/>
      <c r="K23" s="388"/>
      <c r="L23" s="387"/>
      <c r="M23" s="393"/>
      <c r="N23" s="394"/>
      <c r="O23" s="389"/>
      <c r="P23" s="443"/>
      <c r="Q23" s="443"/>
      <c r="R23" s="395"/>
      <c r="S23" s="395"/>
      <c r="T23" s="395"/>
      <c r="U23" s="395"/>
      <c r="V23" s="395"/>
      <c r="W23" s="409"/>
      <c r="X23" s="55"/>
      <c r="Y23" s="95"/>
      <c r="Z23" s="95"/>
      <c r="AA23" s="9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96"/>
      <c r="BR23" s="96"/>
      <c r="BS23" s="96"/>
      <c r="BT23" s="96"/>
    </row>
    <row r="24" spans="1:72" ht="15.95" customHeight="1">
      <c r="A24" s="119"/>
      <c r="B24" s="396"/>
      <c r="C24" s="417"/>
      <c r="D24" s="417"/>
      <c r="E24" s="417"/>
      <c r="F24" s="417"/>
      <c r="G24" s="417"/>
      <c r="H24" s="391"/>
      <c r="I24" s="388"/>
      <c r="J24" s="392"/>
      <c r="K24" s="388"/>
      <c r="L24" s="387"/>
      <c r="M24" s="393"/>
      <c r="N24" s="394"/>
      <c r="O24" s="389"/>
      <c r="P24" s="443"/>
      <c r="Q24" s="443"/>
      <c r="R24" s="395"/>
      <c r="S24" s="395"/>
      <c r="T24" s="395"/>
      <c r="U24" s="395"/>
      <c r="V24" s="395"/>
      <c r="W24" s="409"/>
      <c r="X24" s="55"/>
      <c r="Y24" s="95"/>
      <c r="Z24" s="95"/>
      <c r="AA24" s="9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96"/>
      <c r="BR24" s="96"/>
      <c r="BS24" s="96"/>
      <c r="BT24" s="96"/>
    </row>
    <row r="25" spans="1:72" ht="15.95" customHeight="1">
      <c r="A25" s="119"/>
      <c r="B25" s="396"/>
      <c r="C25" s="417"/>
      <c r="D25" s="417"/>
      <c r="E25" s="417"/>
      <c r="F25" s="417"/>
      <c r="G25" s="417"/>
      <c r="H25" s="391"/>
      <c r="I25" s="388"/>
      <c r="J25" s="392"/>
      <c r="K25" s="388"/>
      <c r="L25" s="387"/>
      <c r="M25" s="393"/>
      <c r="N25" s="394"/>
      <c r="O25" s="389"/>
      <c r="P25" s="443"/>
      <c r="Q25" s="443"/>
      <c r="R25" s="395"/>
      <c r="S25" s="395"/>
      <c r="T25" s="395"/>
      <c r="U25" s="395"/>
      <c r="V25" s="395"/>
      <c r="W25" s="409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96"/>
      <c r="BR25" s="96"/>
      <c r="BS25" s="96"/>
      <c r="BT25" s="96"/>
    </row>
    <row r="26" spans="1:72" ht="15.95" customHeight="1">
      <c r="A26" s="119"/>
      <c r="B26" s="396"/>
      <c r="C26" s="417"/>
      <c r="D26" s="417"/>
      <c r="E26" s="417"/>
      <c r="F26" s="417"/>
      <c r="G26" s="417"/>
      <c r="H26" s="391"/>
      <c r="I26" s="388"/>
      <c r="J26" s="392"/>
      <c r="K26" s="388"/>
      <c r="L26" s="387"/>
      <c r="M26" s="393"/>
      <c r="N26" s="394"/>
      <c r="O26" s="389"/>
      <c r="P26" s="443"/>
      <c r="Q26" s="443"/>
      <c r="R26" s="395"/>
      <c r="S26" s="395"/>
      <c r="T26" s="395"/>
      <c r="U26" s="395"/>
      <c r="V26" s="395"/>
      <c r="W26" s="409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96"/>
      <c r="BR26" s="96"/>
      <c r="BS26" s="96"/>
      <c r="BT26" s="96"/>
    </row>
    <row r="27" spans="1:72" ht="15.95" customHeight="1">
      <c r="A27" s="119"/>
      <c r="B27" s="396"/>
      <c r="C27" s="388"/>
      <c r="D27" s="388"/>
      <c r="E27" s="389"/>
      <c r="F27" s="389"/>
      <c r="G27" s="390"/>
      <c r="H27" s="391"/>
      <c r="I27" s="388"/>
      <c r="J27" s="392"/>
      <c r="K27" s="388"/>
      <c r="L27" s="387"/>
      <c r="M27" s="393"/>
      <c r="N27" s="394"/>
      <c r="O27" s="389"/>
      <c r="P27" s="591"/>
      <c r="Q27" s="591"/>
      <c r="R27" s="395"/>
      <c r="S27" s="395"/>
      <c r="T27" s="395"/>
      <c r="U27" s="395"/>
      <c r="V27" s="395"/>
      <c r="W27" s="409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96"/>
      <c r="BR27" s="96"/>
      <c r="BS27" s="96"/>
      <c r="BT27" s="96"/>
    </row>
    <row r="28" spans="1:72" s="96" customFormat="1" ht="15.95" customHeight="1" thickBot="1">
      <c r="A28" s="137"/>
      <c r="B28" s="410"/>
      <c r="C28" s="411"/>
      <c r="D28" s="411"/>
      <c r="E28" s="411"/>
      <c r="F28" s="411"/>
      <c r="G28" s="411"/>
      <c r="H28" s="411"/>
      <c r="I28" s="411"/>
      <c r="J28" s="411"/>
      <c r="K28" s="590"/>
      <c r="L28" s="590"/>
      <c r="M28" s="412"/>
      <c r="N28" s="413"/>
      <c r="O28" s="414"/>
      <c r="P28" s="589"/>
      <c r="Q28" s="589"/>
      <c r="R28" s="415"/>
      <c r="S28" s="415"/>
      <c r="T28" s="415"/>
      <c r="U28" s="415"/>
      <c r="V28" s="415"/>
      <c r="W28" s="416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</row>
    <row r="29" spans="1:72" s="96" customFormat="1" ht="24" customHeight="1" thickTop="1">
      <c r="A29" s="149"/>
      <c r="B29" s="572"/>
      <c r="C29" s="573"/>
      <c r="D29" s="573"/>
      <c r="E29" s="573"/>
      <c r="F29" s="573"/>
      <c r="G29" s="573"/>
      <c r="H29" s="574"/>
      <c r="I29" s="574"/>
      <c r="J29" s="575"/>
      <c r="K29" s="575"/>
      <c r="L29" s="576"/>
      <c r="M29" s="576"/>
      <c r="N29" s="576"/>
      <c r="O29" s="576"/>
      <c r="P29" s="576"/>
      <c r="Q29" s="576"/>
      <c r="R29" s="569"/>
      <c r="S29" s="569"/>
      <c r="T29" s="569"/>
      <c r="U29" s="569"/>
      <c r="V29" s="569"/>
      <c r="W29" s="570"/>
      <c r="X29" s="55"/>
      <c r="Y29" s="151"/>
      <c r="Z29" s="151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</row>
    <row r="30" spans="1:72" s="96" customFormat="1" ht="15" customHeight="1">
      <c r="A30" s="571"/>
      <c r="B30" s="438"/>
      <c r="C30" s="439"/>
      <c r="D30" s="439"/>
      <c r="E30" s="439"/>
      <c r="F30" s="439"/>
      <c r="G30" s="439"/>
      <c r="H30" s="440"/>
      <c r="I30" s="440"/>
      <c r="J30" s="440"/>
      <c r="K30" s="440"/>
      <c r="L30" s="441"/>
      <c r="M30" s="441"/>
      <c r="N30" s="441"/>
      <c r="O30" s="436"/>
      <c r="P30" s="436"/>
      <c r="Q30" s="436"/>
      <c r="R30" s="444"/>
      <c r="S30" s="437"/>
      <c r="T30" s="437"/>
      <c r="U30" s="437"/>
      <c r="V30" s="437"/>
      <c r="W30" s="437"/>
      <c r="X30" s="55"/>
      <c r="Y30" s="151"/>
      <c r="Z30" s="151"/>
      <c r="AA30" s="151"/>
      <c r="AB30" s="151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</row>
    <row r="31" spans="1:72" s="96" customFormat="1" ht="15" customHeight="1">
      <c r="A31" s="571"/>
      <c r="B31" s="438"/>
      <c r="C31" s="439"/>
      <c r="D31" s="439"/>
      <c r="E31" s="439"/>
      <c r="F31" s="439"/>
      <c r="G31" s="439"/>
      <c r="H31" s="440"/>
      <c r="I31" s="440"/>
      <c r="J31" s="440"/>
      <c r="K31" s="440"/>
      <c r="L31" s="441"/>
      <c r="M31" s="441"/>
      <c r="N31" s="441"/>
      <c r="O31" s="436"/>
      <c r="P31" s="436"/>
      <c r="Q31" s="436"/>
      <c r="R31" s="437"/>
      <c r="S31" s="437"/>
      <c r="T31" s="437"/>
      <c r="U31" s="437"/>
      <c r="V31" s="437"/>
      <c r="W31" s="437"/>
      <c r="X31" s="55"/>
      <c r="Y31" s="151"/>
      <c r="Z31" s="151"/>
      <c r="AA31" s="151"/>
      <c r="AB31" s="151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</row>
    <row r="32" spans="1:72" s="96" customFormat="1" ht="18.75" customHeight="1">
      <c r="A32" s="571"/>
      <c r="B32" s="445"/>
      <c r="C32" s="439"/>
      <c r="D32" s="439"/>
      <c r="E32" s="439"/>
      <c r="F32" s="439"/>
      <c r="G32" s="439"/>
      <c r="H32" s="440"/>
      <c r="I32" s="440"/>
      <c r="J32" s="440"/>
      <c r="K32" s="440"/>
      <c r="L32" s="441"/>
      <c r="M32" s="441"/>
      <c r="N32" s="441"/>
      <c r="O32" s="436"/>
      <c r="P32" s="436"/>
      <c r="Q32" s="436"/>
      <c r="R32" s="437"/>
      <c r="S32" s="437"/>
      <c r="T32" s="437"/>
      <c r="U32" s="437"/>
      <c r="V32" s="437"/>
      <c r="W32" s="437"/>
      <c r="X32" s="55"/>
      <c r="Y32" s="151"/>
      <c r="Z32" s="151"/>
      <c r="AA32" s="151"/>
      <c r="AB32" s="151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</row>
    <row r="33" spans="1:68" s="96" customFormat="1" ht="19.5" customHeight="1">
      <c r="A33" s="571"/>
      <c r="B33" s="439"/>
      <c r="C33" s="439"/>
      <c r="D33" s="439"/>
      <c r="E33" s="439"/>
      <c r="F33" s="439"/>
      <c r="G33" s="439"/>
      <c r="H33" s="440"/>
      <c r="I33" s="440"/>
      <c r="J33" s="440"/>
      <c r="K33" s="440"/>
      <c r="L33" s="441"/>
      <c r="M33" s="441"/>
      <c r="N33" s="441"/>
      <c r="O33" s="436"/>
      <c r="P33" s="436"/>
      <c r="Q33" s="436"/>
      <c r="R33" s="437"/>
      <c r="S33" s="437"/>
      <c r="T33" s="437"/>
      <c r="U33" s="437"/>
      <c r="V33" s="437"/>
      <c r="W33" s="437"/>
      <c r="X33" s="55"/>
      <c r="Y33" s="151"/>
      <c r="Z33" s="151"/>
      <c r="AA33" s="151"/>
      <c r="AB33" s="151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</row>
    <row r="34" spans="1:68" s="96" customFormat="1" ht="25.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23"/>
      <c r="L34" s="523"/>
      <c r="M34" s="386"/>
      <c r="N34" s="154"/>
      <c r="O34" s="154"/>
      <c r="P34" s="154"/>
      <c r="Q34" s="154"/>
      <c r="R34" s="154"/>
      <c r="S34" s="154"/>
      <c r="T34" s="154"/>
      <c r="U34" s="154"/>
      <c r="V34" s="154"/>
      <c r="W34" s="55"/>
      <c r="X34" s="55"/>
      <c r="Y34" s="55"/>
      <c r="Z34" s="55"/>
      <c r="AA34" s="151"/>
      <c r="AB34" s="151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</row>
    <row r="35" spans="1:68" s="96" customFormat="1">
      <c r="A35" s="55"/>
      <c r="B35" s="63"/>
      <c r="C35" s="63"/>
      <c r="D35" s="63"/>
      <c r="E35" s="64"/>
      <c r="F35" s="64"/>
      <c r="G35" s="64"/>
      <c r="H35" s="64"/>
      <c r="I35" s="64"/>
      <c r="J35" s="64"/>
      <c r="K35" s="64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151"/>
      <c r="AB35" s="151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</row>
    <row r="36" spans="1:68" s="96" customFormat="1">
      <c r="A36" s="157"/>
      <c r="B36" s="68"/>
      <c r="C36" s="68"/>
      <c r="D36" s="68"/>
      <c r="E36" s="68"/>
      <c r="F36" s="68"/>
      <c r="G36" s="68"/>
      <c r="H36" s="68"/>
      <c r="I36" s="68"/>
      <c r="J36" s="64"/>
      <c r="K36" s="64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151"/>
      <c r="AB36" s="151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</row>
    <row r="37" spans="1:68" s="55" customFormat="1">
      <c r="B37" s="68"/>
      <c r="C37" s="68"/>
      <c r="D37" s="68"/>
      <c r="E37" s="68"/>
      <c r="F37" s="68"/>
      <c r="G37" s="68"/>
      <c r="H37" s="64"/>
      <c r="I37" s="64"/>
      <c r="J37" s="64"/>
      <c r="K37" s="64"/>
      <c r="AA37" s="151"/>
      <c r="AB37" s="151"/>
    </row>
    <row r="38" spans="1:68" s="55" customFormat="1">
      <c r="B38" s="69"/>
      <c r="C38" s="69"/>
      <c r="D38" s="69"/>
      <c r="E38" s="64"/>
      <c r="F38" s="64"/>
      <c r="G38" s="64"/>
      <c r="H38" s="64"/>
      <c r="I38" s="64"/>
      <c r="J38" s="64"/>
      <c r="K38" s="64"/>
      <c r="AA38" s="151"/>
      <c r="AB38" s="151"/>
    </row>
    <row r="39" spans="1:68" s="55" customFormat="1">
      <c r="AA39" s="151"/>
      <c r="AB39" s="151"/>
    </row>
    <row r="40" spans="1:68" s="55" customFormat="1">
      <c r="AA40" s="151"/>
      <c r="AB40" s="151"/>
    </row>
    <row r="41" spans="1:68" s="55" customFormat="1">
      <c r="AA41" s="151"/>
      <c r="AB41" s="151"/>
    </row>
    <row r="42" spans="1:68" s="55" customFormat="1"/>
    <row r="43" spans="1:68" s="96" customForma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</row>
    <row r="44" spans="1:68" s="96" customForma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</row>
    <row r="45" spans="1:68" s="96" customForma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</row>
    <row r="46" spans="1:68" s="96" customForma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</row>
    <row r="47" spans="1:68" s="96" customForma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</row>
    <row r="48" spans="1:68" s="96" customForma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</row>
    <row r="49" spans="1:68" s="96" customForma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</row>
    <row r="50" spans="1:68" s="96" customForma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</row>
    <row r="51" spans="1:68" s="96" customForma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</row>
    <row r="52" spans="1:68" s="96" customForma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</row>
    <row r="53" spans="1:68" s="96" customForma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</row>
    <row r="54" spans="1:68" s="96" customFormat="1">
      <c r="A54" s="158"/>
      <c r="B54" s="158"/>
      <c r="C54" s="158"/>
      <c r="D54" s="158"/>
      <c r="E54" s="158"/>
      <c r="F54" s="158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</row>
    <row r="55" spans="1:68" s="96" customFormat="1">
      <c r="A55" s="158"/>
      <c r="B55" s="158"/>
      <c r="C55" s="158"/>
      <c r="D55" s="158"/>
      <c r="E55" s="158"/>
      <c r="F55" s="158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</row>
    <row r="56" spans="1:68" s="96" customFormat="1">
      <c r="A56" s="158"/>
      <c r="B56" s="159"/>
      <c r="C56" s="159"/>
      <c r="D56" s="159"/>
      <c r="E56" s="158"/>
      <c r="F56" s="158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</row>
    <row r="57" spans="1:68" s="96" customFormat="1">
      <c r="A57" s="158"/>
      <c r="B57" s="158"/>
      <c r="C57" s="158"/>
      <c r="D57" s="158"/>
      <c r="E57" s="158"/>
      <c r="F57" s="158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</row>
    <row r="58" spans="1:68" s="96" customFormat="1">
      <c r="A58" s="158"/>
      <c r="B58" s="159"/>
      <c r="C58" s="159"/>
      <c r="D58" s="159"/>
      <c r="E58" s="158"/>
      <c r="F58" s="158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</row>
    <row r="59" spans="1:68" s="96" customFormat="1">
      <c r="A59" s="158"/>
      <c r="B59" s="158"/>
      <c r="C59" s="158"/>
      <c r="D59" s="158"/>
      <c r="E59" s="158"/>
      <c r="F59" s="158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</row>
    <row r="60" spans="1:68" s="96" customForma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</row>
    <row r="61" spans="1:68" s="96" customForma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</row>
    <row r="62" spans="1:68" s="96" customForma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</row>
    <row r="63" spans="1:68" s="96" customForma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</row>
    <row r="64" spans="1:68" s="96" customForma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</row>
    <row r="65" spans="1:68" s="96" customForma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</row>
    <row r="66" spans="1:68" s="96" customForma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</row>
    <row r="67" spans="1:68" s="96" customForma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</row>
    <row r="68" spans="1:68" s="96" customForma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</row>
    <row r="69" spans="1:68" s="96" customForma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</row>
    <row r="70" spans="1:68" s="96" customForma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</row>
    <row r="71" spans="1:68" s="96" customForma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</row>
    <row r="72" spans="1:68" s="96" customForma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</row>
    <row r="73" spans="1:68" s="96" customForma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</row>
    <row r="74" spans="1:68" s="96" customForma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</row>
    <row r="75" spans="1:68" s="96" customForma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</row>
    <row r="76" spans="1:68" s="96" customForma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</row>
    <row r="77" spans="1:68" s="96" customForma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</row>
    <row r="78" spans="1:68" s="96" customForma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</row>
    <row r="79" spans="1:68" s="96" customForma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</row>
    <row r="80" spans="1:68" s="96" customForma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</row>
    <row r="81" spans="1:68" s="96" customForma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</row>
    <row r="82" spans="1:68" s="96" customForma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</row>
    <row r="83" spans="1:68" s="96" customForma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</row>
    <row r="84" spans="1:68" s="96" customForma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</row>
    <row r="85" spans="1:68" s="96" customForma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</row>
    <row r="86" spans="1:68" s="96" customForma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</row>
    <row r="87" spans="1:68" s="96" customForma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</row>
    <row r="88" spans="1:68" s="96" customForma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</row>
    <row r="89" spans="1:68" s="96" customForma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</row>
    <row r="90" spans="1:68" s="96" customForma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</row>
    <row r="91" spans="1:68" s="96" customForma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</row>
    <row r="92" spans="1:68" s="96" customForma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</row>
    <row r="93" spans="1:68" s="96" customForma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</row>
    <row r="94" spans="1:68" s="96" customForma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</row>
    <row r="95" spans="1:68" s="96" customForma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</row>
    <row r="96" spans="1:68" s="96" customForma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</row>
    <row r="97" spans="1:68" s="96" customForma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</row>
    <row r="98" spans="1:68" s="96" customForma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</row>
    <row r="99" spans="1:68" s="96" customForma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</row>
    <row r="100" spans="1:68" s="96" customForma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</row>
    <row r="101" spans="1:68" s="96" customForma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</row>
    <row r="102" spans="1:68" s="96" customForma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</row>
    <row r="103" spans="1:68" s="96" customForma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</row>
    <row r="104" spans="1:68" s="96" customForma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</row>
    <row r="105" spans="1:68" s="96" customForma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</row>
    <row r="106" spans="1:68" s="96" customForma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</row>
    <row r="107" spans="1:68" s="96" customForma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</row>
    <row r="108" spans="1:68" s="96" customForma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</row>
    <row r="109" spans="1:68" s="96" customForma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</row>
    <row r="110" spans="1:68" s="96" customForma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</row>
    <row r="111" spans="1:68" s="96" customForma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</row>
    <row r="112" spans="1:68" s="96" customForma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</row>
    <row r="113" spans="1:68" s="96" customForma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</row>
    <row r="114" spans="1:68" s="96" customForma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</row>
    <row r="115" spans="1:68" s="96" customForma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</row>
    <row r="116" spans="1:68" s="96" customForma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</row>
    <row r="117" spans="1:68" s="96" customForma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</row>
    <row r="118" spans="1:68" s="96" customForma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</row>
    <row r="119" spans="1:68" s="96" customForma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</row>
    <row r="120" spans="1:68" s="96" customForma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</row>
    <row r="121" spans="1:68" s="96" customForma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</row>
    <row r="122" spans="1:68" s="96" customForma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</row>
    <row r="123" spans="1:68" s="96" customForma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</row>
    <row r="124" spans="1:68" s="96" customForma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</row>
    <row r="125" spans="1:68" s="96" customForma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</row>
    <row r="126" spans="1:68" s="96" customForma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</row>
    <row r="127" spans="1:68" s="96" customForma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</row>
    <row r="128" spans="1:68" s="96" customForma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</row>
    <row r="129" spans="1:68" s="96" customForma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</row>
    <row r="130" spans="1:68" s="96" customForma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</row>
    <row r="131" spans="1:68" s="96" customForma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</row>
    <row r="132" spans="1:68" s="96" customForma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</row>
    <row r="133" spans="1:68" s="96" customForma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</row>
    <row r="134" spans="1:68" s="96" customForma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</row>
    <row r="135" spans="1:68" s="96" customForma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</row>
    <row r="136" spans="1:68" s="96" customForma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</row>
    <row r="137" spans="1:68" s="96" customForma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</row>
    <row r="138" spans="1:68" s="96" customForma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</row>
    <row r="139" spans="1:68" s="96" customForma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</row>
    <row r="140" spans="1:68" s="96" customForma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</row>
    <row r="141" spans="1:68" s="96" customForma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</row>
    <row r="142" spans="1:68" s="96" customForma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</row>
    <row r="143" spans="1:68" s="96" customForma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</row>
    <row r="144" spans="1:68" s="96" customForma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</row>
    <row r="145" spans="1:68" s="96" customForma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</row>
    <row r="146" spans="1:68" s="96" customForma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</row>
    <row r="147" spans="1:68" s="96" customForma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</row>
    <row r="148" spans="1:68" s="96" customForma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</row>
    <row r="149" spans="1:68" s="96" customForma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</row>
    <row r="150" spans="1:68" s="96" customForma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</row>
    <row r="151" spans="1:68" s="96" customForma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</row>
    <row r="152" spans="1:68" s="96" customForma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</row>
    <row r="153" spans="1:68" s="96" customForma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</row>
    <row r="154" spans="1:68" s="96" customForma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</row>
    <row r="155" spans="1:68" s="96" customForma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</row>
    <row r="156" spans="1:68" s="96" customForma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</row>
    <row r="157" spans="1:68" s="96" customForma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</row>
    <row r="158" spans="1:68" s="96" customForma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</row>
    <row r="159" spans="1:68" s="96" customForma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</row>
    <row r="160" spans="1:68" s="96" customForma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</row>
    <row r="161" spans="1:68" s="96" customForma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</row>
    <row r="162" spans="1:68" s="96" customForma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</row>
    <row r="163" spans="1:68" s="96" customForma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</row>
    <row r="164" spans="1:68" s="96" customForma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</row>
    <row r="165" spans="1:68" s="96" customForma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</row>
    <row r="166" spans="1:68" s="96" customForma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</row>
    <row r="167" spans="1:68" s="96" customForma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</row>
    <row r="168" spans="1:68" s="96" customForma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</row>
    <row r="169" spans="1:68" s="96" customForma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</row>
    <row r="170" spans="1:68" s="96" customForma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</row>
    <row r="171" spans="1:68" s="96" customForma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</row>
    <row r="172" spans="1:68" s="96" customForma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</row>
    <row r="173" spans="1:68" s="96" customForma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</row>
    <row r="174" spans="1:68" s="96" customForma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</row>
    <row r="175" spans="1:68" s="96" customForma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</row>
    <row r="176" spans="1:68" s="96" customForma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</row>
    <row r="177" spans="1:68" s="96" customForma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</row>
    <row r="178" spans="1:68" s="96" customForma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</row>
    <row r="179" spans="1:68" s="96" customForma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</row>
    <row r="180" spans="1:68" s="96" customForma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</row>
    <row r="181" spans="1:68" s="96" customForma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</row>
    <row r="182" spans="1:68" s="96" customForma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</row>
    <row r="183" spans="1:68" s="96" customForma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</row>
    <row r="184" spans="1:68" s="96" customForma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</row>
    <row r="185" spans="1:68" s="96" customForma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</row>
    <row r="186" spans="1:68" s="96" customForma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</row>
    <row r="187" spans="1:68" s="96" customForma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</row>
    <row r="188" spans="1:68" s="96" customForma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</row>
    <row r="189" spans="1:68" s="96" customForma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</row>
    <row r="190" spans="1:68" s="96" customForma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</row>
    <row r="191" spans="1:68" s="96" customForma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</row>
    <row r="192" spans="1:68" s="96" customForma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</row>
    <row r="193" spans="1:68" s="96" customForma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</row>
    <row r="194" spans="1:68" s="96" customForma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</row>
    <row r="195" spans="1:68" s="96" customForma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</row>
    <row r="196" spans="1:68" s="96" customForma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</row>
    <row r="197" spans="1:68" s="96" customForma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</row>
    <row r="198" spans="1:68" s="96" customForma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</row>
    <row r="199" spans="1:68" s="96" customForma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</row>
    <row r="200" spans="1:68" s="96" customForma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</row>
    <row r="201" spans="1:68" s="96" customForma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</row>
    <row r="202" spans="1:68" s="96" customForma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</row>
    <row r="203" spans="1:68" s="96" customForma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</row>
    <row r="204" spans="1:68" s="96" customForma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</row>
    <row r="205" spans="1:68" s="96" customForma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</row>
    <row r="206" spans="1:68" s="96" customForma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</row>
    <row r="207" spans="1:68" s="96" customForma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</row>
    <row r="208" spans="1:68" s="96" customForma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</row>
    <row r="209" spans="1:68" s="96" customForma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</row>
    <row r="210" spans="1:68" s="96" customForma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</row>
    <row r="211" spans="1:68" s="96" customForma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</row>
    <row r="212" spans="1:68" s="96" customForma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</row>
    <row r="213" spans="1:68" s="96" customForma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</row>
    <row r="214" spans="1:68" s="96" customForma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</row>
    <row r="215" spans="1:68" s="96" customForma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</row>
    <row r="216" spans="1:68" s="96" customForma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</row>
    <row r="217" spans="1:68" s="96" customForma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</row>
    <row r="218" spans="1:68" s="96" customForma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</row>
    <row r="219" spans="1:68" s="96" customForma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</row>
    <row r="220" spans="1:68" s="96" customForma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</row>
    <row r="221" spans="1:68" s="96" customForma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</row>
    <row r="222" spans="1:68" s="96" customForma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</row>
    <row r="223" spans="1:68" s="96" customForma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</row>
    <row r="224" spans="1:68" s="96" customForma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</row>
    <row r="225" spans="1:53" s="96" customForma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</row>
    <row r="226" spans="1:53" s="96" customForma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</row>
    <row r="227" spans="1:53" s="96" customForma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</row>
    <row r="228" spans="1:53" s="96" customForma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</row>
    <row r="229" spans="1:53" s="96" customForma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</row>
    <row r="230" spans="1:53" s="96" customForma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</row>
    <row r="231" spans="1:53" s="96" customForma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</row>
    <row r="232" spans="1:53" s="96" customForma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</row>
    <row r="233" spans="1:53" s="96" customForma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</row>
    <row r="234" spans="1:53" s="96" customForma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</row>
    <row r="235" spans="1:53" s="96" customForma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</row>
    <row r="236" spans="1:53" s="96" customForma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</row>
    <row r="237" spans="1:53" s="96" customForma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</row>
    <row r="238" spans="1:53" s="96" customForma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</row>
    <row r="239" spans="1:53" s="96" customForma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</row>
    <row r="240" spans="1:53" s="96" customForma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</row>
    <row r="241" spans="1:53" s="96" customForma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</row>
    <row r="242" spans="1:53" s="96" customForma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</row>
    <row r="243" spans="1:53" s="96" customForma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</row>
    <row r="244" spans="1:53" s="96" customForma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</row>
    <row r="245" spans="1:53" s="96" customForma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</row>
    <row r="246" spans="1:53" s="96" customForma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</row>
    <row r="247" spans="1:53" s="96" customForma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</row>
    <row r="248" spans="1:53" s="96" customForma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</row>
    <row r="249" spans="1:53" s="96" customForma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</row>
    <row r="250" spans="1:53" s="96" customForma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</row>
    <row r="251" spans="1:53" s="96" customForma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</row>
    <row r="252" spans="1:53" s="96" customForma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</row>
    <row r="253" spans="1:53" s="96" customForma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</row>
    <row r="254" spans="1:53" s="96" customForma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</row>
    <row r="255" spans="1:53" s="96" customForma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</row>
    <row r="256" spans="1:53" s="96" customForma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</row>
    <row r="257" spans="1:53" s="96" customForma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</row>
    <row r="258" spans="1:53" s="96" customForma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</row>
    <row r="259" spans="1:53" s="96" customForma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</row>
    <row r="260" spans="1:53" s="96" customForma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</row>
    <row r="261" spans="1:53" s="96" customForma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</row>
    <row r="262" spans="1:53" s="96" customForma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</row>
    <row r="263" spans="1:53" s="96" customForma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</row>
    <row r="264" spans="1:53" s="96" customForma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</row>
    <row r="265" spans="1:53" s="96" customForma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</row>
    <row r="266" spans="1:53" s="96" customForma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</row>
    <row r="267" spans="1:53" s="96" customForma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</row>
    <row r="268" spans="1:53" s="96" customForma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</row>
    <row r="269" spans="1:53" s="96" customForma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</row>
    <row r="270" spans="1:53" s="96" customForma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</row>
    <row r="271" spans="1:53" s="96" customForma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</row>
    <row r="272" spans="1:53" s="96" customForma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</row>
    <row r="273" spans="1:53" s="96" customForma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</row>
    <row r="274" spans="1:53" s="96" customForma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</row>
    <row r="275" spans="1:53" s="96" customForma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</row>
    <row r="276" spans="1:53" s="96" customForma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</row>
    <row r="277" spans="1:53" s="96" customForma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</row>
    <row r="278" spans="1:53" s="96" customForma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</row>
    <row r="279" spans="1:53" s="96" customForma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</row>
    <row r="280" spans="1:53" s="96" customForma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</row>
    <row r="281" spans="1:53" s="96" customForma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</row>
    <row r="282" spans="1:53" s="96" customForma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</row>
    <row r="283" spans="1:53" s="96" customForma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</row>
    <row r="284" spans="1:53" s="96" customForma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</row>
    <row r="285" spans="1:53" s="96" customForma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</row>
    <row r="286" spans="1:53" s="96" customForma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</row>
    <row r="287" spans="1:53" s="96" customForma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</row>
    <row r="288" spans="1:53" s="96" customForma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</row>
    <row r="289" spans="1:53" s="96" customForma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</row>
    <row r="290" spans="1:53" s="96" customForma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</row>
    <row r="291" spans="1:53" s="96" customForma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</row>
    <row r="292" spans="1:53" s="96" customForma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</row>
    <row r="293" spans="1:53" s="96" customForma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</row>
    <row r="294" spans="1:53" s="96" customForma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</row>
    <row r="295" spans="1:53" s="96" customForma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</row>
    <row r="296" spans="1:53" s="96" customForma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</row>
    <row r="297" spans="1:53" s="96" customForma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</row>
    <row r="298" spans="1:53" s="96" customForma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</row>
    <row r="299" spans="1:53" s="96" customForma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</row>
    <row r="300" spans="1:53" s="96" customForma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</row>
    <row r="301" spans="1:53" s="96" customForma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</row>
    <row r="302" spans="1:53" s="96" customForma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</row>
    <row r="303" spans="1:53" s="96" customForma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</row>
    <row r="304" spans="1:53" s="96" customForma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</row>
    <row r="305" spans="1:53" s="96" customForma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</row>
    <row r="306" spans="1:53" s="96" customForma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</row>
    <row r="307" spans="1:53" s="96" customForma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</row>
    <row r="308" spans="1:53" s="96" customForma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</row>
    <row r="309" spans="1:53" s="96" customForma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</row>
    <row r="310" spans="1:53" s="96" customForma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</row>
    <row r="311" spans="1:53" s="96" customForma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</row>
    <row r="312" spans="1:53" s="96" customForma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</row>
    <row r="313" spans="1:53" s="96" customForma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</row>
    <row r="314" spans="1:53" s="96" customForma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</row>
    <row r="315" spans="1:53" s="96" customForma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</row>
    <row r="316" spans="1:53" s="96" customForma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</row>
    <row r="317" spans="1:53" s="96" customForma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</row>
    <row r="318" spans="1:53" s="96" customForma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</row>
    <row r="319" spans="1:53" s="96" customForma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</row>
    <row r="320" spans="1:53" s="96" customForma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</row>
    <row r="321" spans="1:53" s="96" customForma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</row>
    <row r="322" spans="1:53" s="96" customForma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</row>
    <row r="323" spans="1:53" s="96" customForma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</row>
    <row r="324" spans="1:53" s="96" customForma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</row>
    <row r="325" spans="1:53" s="96" customForma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</row>
    <row r="326" spans="1:53" s="96" customForma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</row>
    <row r="327" spans="1:53" s="96" customForma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</row>
    <row r="328" spans="1:53" s="96" customForma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</row>
    <row r="329" spans="1:53" s="96" customForma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</row>
    <row r="330" spans="1:53" s="96" customForma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</row>
    <row r="331" spans="1:53" s="96" customForma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</row>
    <row r="332" spans="1:53" s="96" customForma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</row>
    <row r="333" spans="1:53" s="96" customForma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</row>
    <row r="334" spans="1:53" s="96" customForma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</row>
    <row r="335" spans="1:53" s="96" customForma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</row>
    <row r="336" spans="1:53" s="96" customForma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</row>
    <row r="337" spans="1:53" s="96" customForma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</row>
    <row r="338" spans="1:53" s="96" customForma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</row>
    <row r="339" spans="1:53" s="96" customForma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</row>
    <row r="340" spans="1:53" s="96" customForma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</row>
    <row r="341" spans="1:53" s="96" customForma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</row>
    <row r="342" spans="1:53" s="96" customForma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</row>
    <row r="343" spans="1:53" s="96" customForma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</row>
    <row r="344" spans="1:53" s="96" customForma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</row>
    <row r="345" spans="1:53" s="96" customForma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</row>
    <row r="346" spans="1:53" s="96" customForma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</row>
    <row r="347" spans="1:53" s="96" customForma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</row>
    <row r="348" spans="1:53" s="96" customForma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</row>
    <row r="349" spans="1:53" s="96" customForma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</row>
    <row r="350" spans="1:53" s="96" customForma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</row>
    <row r="351" spans="1:53" s="96" customForma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</row>
    <row r="352" spans="1:53" s="96" customForma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</row>
    <row r="353" spans="1:53" s="96" customForma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</row>
    <row r="354" spans="1:53" s="96" customForma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</row>
    <row r="355" spans="1:53" s="96" customForma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</row>
    <row r="356" spans="1:53" s="96" customForma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</row>
    <row r="357" spans="1:53" s="96" customForma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</row>
    <row r="358" spans="1:53" s="96" customForma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</row>
    <row r="359" spans="1:53" s="96" customForma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</row>
    <row r="360" spans="1:53" s="96" customForma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</row>
    <row r="361" spans="1:53" s="96" customForma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</row>
    <row r="362" spans="1:53" s="96" customForma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</row>
    <row r="363" spans="1:53" s="96" customForma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</row>
    <row r="364" spans="1:53" s="96" customForma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</row>
    <row r="365" spans="1:53" s="96" customForma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</row>
    <row r="366" spans="1:53" s="96" customForma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</row>
    <row r="367" spans="1:53" s="96" customForma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</row>
    <row r="368" spans="1:53" s="96" customForma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</row>
    <row r="369" spans="1:53" s="96" customForma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</row>
    <row r="370" spans="1:53" s="96" customForma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</row>
    <row r="371" spans="1:53" s="96" customForma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</row>
    <row r="372" spans="1:53" s="96" customForma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</row>
    <row r="373" spans="1:53" s="96" customForma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</row>
    <row r="374" spans="1:53" s="96" customForma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</row>
    <row r="375" spans="1:53" s="96" customForma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</row>
    <row r="376" spans="1:53" s="96" customForma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</row>
    <row r="377" spans="1:53" s="96" customForma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</row>
    <row r="378" spans="1:53" s="96" customForma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</row>
    <row r="379" spans="1:53" s="96" customForma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</row>
    <row r="380" spans="1:53" s="96" customForma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</row>
    <row r="381" spans="1:53" s="96" customForma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</row>
    <row r="382" spans="1:53" s="96" customForma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</row>
    <row r="383" spans="1:53" s="96" customForma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</row>
    <row r="384" spans="1:53" s="96" customForma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</row>
    <row r="385" spans="1:53" s="96" customForma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</row>
    <row r="386" spans="1:53" s="96" customForma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</row>
    <row r="387" spans="1:53" s="96" customForma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</row>
    <row r="388" spans="1:53" s="96" customForma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</row>
    <row r="389" spans="1:53" s="96" customForma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</row>
    <row r="390" spans="1:53" s="96" customForma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</row>
    <row r="391" spans="1:53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</row>
  </sheetData>
  <sheetProtection algorithmName="SHA-512" hashValue="JykV0XSe2QvHRpFrqGV7cxr4x923dnRXNpz6QhRcsXGDuZfapj8aljXrsqQ49kNM8m3uFdrQBbWRWwnQT10KSw==" saltValue="JGASt5yxZJHPdKVAL0a77w==" spinCount="100000" sheet="1" objects="1" scenarios="1"/>
  <mergeCells count="48">
    <mergeCell ref="K2:L2"/>
    <mergeCell ref="M2:N2"/>
    <mergeCell ref="E1:H1"/>
    <mergeCell ref="K1:L1"/>
    <mergeCell ref="M1:N1"/>
    <mergeCell ref="E2:H2"/>
    <mergeCell ref="A3:A4"/>
    <mergeCell ref="B3:D3"/>
    <mergeCell ref="E3:F3"/>
    <mergeCell ref="G3:G4"/>
    <mergeCell ref="H3:H4"/>
    <mergeCell ref="Q3:S3"/>
    <mergeCell ref="P4:Q4"/>
    <mergeCell ref="P5:Q5"/>
    <mergeCell ref="H6:Q7"/>
    <mergeCell ref="H8:Q8"/>
    <mergeCell ref="I3:I4"/>
    <mergeCell ref="J3:J4"/>
    <mergeCell ref="K3:K4"/>
    <mergeCell ref="L3:N3"/>
    <mergeCell ref="C10:H11"/>
    <mergeCell ref="J10:O11"/>
    <mergeCell ref="Q10:V11"/>
    <mergeCell ref="C13:H14"/>
    <mergeCell ref="J13:O14"/>
    <mergeCell ref="Q13:V14"/>
    <mergeCell ref="C15:H16"/>
    <mergeCell ref="J15:O16"/>
    <mergeCell ref="Q15:V16"/>
    <mergeCell ref="C17:H18"/>
    <mergeCell ref="J17:O18"/>
    <mergeCell ref="Q17:V18"/>
    <mergeCell ref="A30:A33"/>
    <mergeCell ref="K34:L34"/>
    <mergeCell ref="C21:H22"/>
    <mergeCell ref="J21:O22"/>
    <mergeCell ref="Q21:V22"/>
    <mergeCell ref="K28:L28"/>
    <mergeCell ref="B29:C29"/>
    <mergeCell ref="D29:E29"/>
    <mergeCell ref="F29:G29"/>
    <mergeCell ref="H29:I29"/>
    <mergeCell ref="J29:K29"/>
    <mergeCell ref="L29:N29"/>
    <mergeCell ref="O29:Q29"/>
    <mergeCell ref="R29:W29"/>
    <mergeCell ref="P28:Q28"/>
    <mergeCell ref="P27:Q27"/>
  </mergeCells>
  <conditionalFormatting sqref="L5:N5 L9:N9 L23:N27">
    <cfRule type="cellIs" dxfId="112" priority="38" operator="lessThan">
      <formula>0</formula>
    </cfRule>
  </conditionalFormatting>
  <conditionalFormatting sqref="W5:W27">
    <cfRule type="containsBlanks" dxfId="111" priority="37">
      <formula>LEN(TRIM(W5))=0</formula>
    </cfRule>
  </conditionalFormatting>
  <conditionalFormatting sqref="K5 B9:I9 K9 B7:G7 B5:I5 B6:H6 B10:C10 B11:B12 D12:I12 B19:I19 B13:C13 B14:B18 B27:I27 B20:B26 H20:I20 I13:I18 I10:I11 H23:I26 I21:I22 B8:H8 K23:K27">
    <cfRule type="cellIs" dxfId="110" priority="36" operator="lessThan">
      <formula>0</formula>
    </cfRule>
  </conditionalFormatting>
  <conditionalFormatting sqref="B30 L30 O30:Q33">
    <cfRule type="cellIs" dxfId="109" priority="35" operator="lessThan">
      <formula>0</formula>
    </cfRule>
  </conditionalFormatting>
  <conditionalFormatting sqref="A5:A27">
    <cfRule type="cellIs" dxfId="108" priority="34" operator="equal">
      <formula>TODAY()</formula>
    </cfRule>
  </conditionalFormatting>
  <conditionalFormatting sqref="J5 J9 J23:J27">
    <cfRule type="cellIs" dxfId="107" priority="33" operator="lessThan">
      <formula>0</formula>
    </cfRule>
  </conditionalFormatting>
  <conditionalFormatting sqref="C5:D9 C10 D12 C19:D19 C13 C27:D27">
    <cfRule type="expression" dxfId="106" priority="32">
      <formula>IF(C5&lt;0,"opcional","0")</formula>
    </cfRule>
  </conditionalFormatting>
  <conditionalFormatting sqref="J30">
    <cfRule type="cellIs" dxfId="105" priority="31" operator="lessThan">
      <formula>0</formula>
    </cfRule>
  </conditionalFormatting>
  <conditionalFormatting sqref="C15">
    <cfRule type="cellIs" dxfId="104" priority="30" operator="lessThan">
      <formula>0</formula>
    </cfRule>
  </conditionalFormatting>
  <conditionalFormatting sqref="C15">
    <cfRule type="expression" dxfId="103" priority="29">
      <formula>IF(C15&lt;0,"opcional","0")</formula>
    </cfRule>
  </conditionalFormatting>
  <conditionalFormatting sqref="C25">
    <cfRule type="cellIs" dxfId="102" priority="26" operator="lessThan">
      <formula>0</formula>
    </cfRule>
  </conditionalFormatting>
  <conditionalFormatting sqref="C25">
    <cfRule type="expression" dxfId="101" priority="25">
      <formula>IF(C25&lt;0,"opcional","0")</formula>
    </cfRule>
  </conditionalFormatting>
  <conditionalFormatting sqref="C20 G20 C23">
    <cfRule type="cellIs" dxfId="100" priority="28" operator="lessThan">
      <formula>0</formula>
    </cfRule>
  </conditionalFormatting>
  <conditionalFormatting sqref="C20 C23">
    <cfRule type="expression" dxfId="99" priority="27">
      <formula>IF(C20&lt;0,"opcional","0")</formula>
    </cfRule>
  </conditionalFormatting>
  <conditionalFormatting sqref="C17">
    <cfRule type="cellIs" dxfId="98" priority="24" operator="lessThan">
      <formula>0</formula>
    </cfRule>
  </conditionalFormatting>
  <conditionalFormatting sqref="C17">
    <cfRule type="expression" dxfId="97" priority="23">
      <formula>IF(C17&lt;0,"opcional","0")</formula>
    </cfRule>
  </conditionalFormatting>
  <conditionalFormatting sqref="C21">
    <cfRule type="cellIs" dxfId="96" priority="22" operator="lessThan">
      <formula>0</formula>
    </cfRule>
  </conditionalFormatting>
  <conditionalFormatting sqref="C21">
    <cfRule type="expression" dxfId="95" priority="21">
      <formula>IF(C21&lt;0,"opcional","0")</formula>
    </cfRule>
  </conditionalFormatting>
  <conditionalFormatting sqref="J10 K12:O12 J19:O19 J13 O20">
    <cfRule type="cellIs" dxfId="94" priority="20" operator="lessThan">
      <formula>0</formula>
    </cfRule>
  </conditionalFormatting>
  <conditionalFormatting sqref="J10 K12 J19:K19 J13">
    <cfRule type="expression" dxfId="93" priority="19">
      <formula>IF(J10&lt;0,"opcional","0")</formula>
    </cfRule>
  </conditionalFormatting>
  <conditionalFormatting sqref="J15">
    <cfRule type="cellIs" dxfId="92" priority="18" operator="lessThan">
      <formula>0</formula>
    </cfRule>
  </conditionalFormatting>
  <conditionalFormatting sqref="J15">
    <cfRule type="expression" dxfId="91" priority="17">
      <formula>IF(J15&lt;0,"opcional","0")</formula>
    </cfRule>
  </conditionalFormatting>
  <conditionalFormatting sqref="J20 N20">
    <cfRule type="cellIs" dxfId="90" priority="16" operator="lessThan">
      <formula>0</formula>
    </cfRule>
  </conditionalFormatting>
  <conditionalFormatting sqref="J20">
    <cfRule type="expression" dxfId="89" priority="15">
      <formula>IF(J20&lt;0,"opcional","0")</formula>
    </cfRule>
  </conditionalFormatting>
  <conditionalFormatting sqref="J17">
    <cfRule type="cellIs" dxfId="88" priority="14" operator="lessThan">
      <formula>0</formula>
    </cfRule>
  </conditionalFormatting>
  <conditionalFormatting sqref="J17">
    <cfRule type="expression" dxfId="87" priority="13">
      <formula>IF(J17&lt;0,"opcional","0")</formula>
    </cfRule>
  </conditionalFormatting>
  <conditionalFormatting sqref="J21">
    <cfRule type="cellIs" dxfId="86" priority="12" operator="lessThan">
      <formula>0</formula>
    </cfRule>
  </conditionalFormatting>
  <conditionalFormatting sqref="J21">
    <cfRule type="expression" dxfId="85" priority="11">
      <formula>IF(J21&lt;0,"opcional","0")</formula>
    </cfRule>
  </conditionalFormatting>
  <conditionalFormatting sqref="Q10 R12:V12 Q19:V19 Q13 V20">
    <cfRule type="cellIs" dxfId="84" priority="10" operator="lessThan">
      <formula>0</formula>
    </cfRule>
  </conditionalFormatting>
  <conditionalFormatting sqref="Q10 R12 Q19:R19 Q13">
    <cfRule type="expression" dxfId="83" priority="9">
      <formula>IF(Q10&lt;0,"opcional","0")</formula>
    </cfRule>
  </conditionalFormatting>
  <conditionalFormatting sqref="Q15">
    <cfRule type="cellIs" dxfId="82" priority="8" operator="lessThan">
      <formula>0</formula>
    </cfRule>
  </conditionalFormatting>
  <conditionalFormatting sqref="Q15">
    <cfRule type="expression" dxfId="81" priority="7">
      <formula>IF(Q15&lt;0,"opcional","0")</formula>
    </cfRule>
  </conditionalFormatting>
  <conditionalFormatting sqref="Q20 U20">
    <cfRule type="cellIs" dxfId="80" priority="6" operator="lessThan">
      <formula>0</formula>
    </cfRule>
  </conditionalFormatting>
  <conditionalFormatting sqref="Q20">
    <cfRule type="expression" dxfId="79" priority="5">
      <formula>IF(Q20&lt;0,"opcional","0")</formula>
    </cfRule>
  </conditionalFormatting>
  <conditionalFormatting sqref="Q17">
    <cfRule type="cellIs" dxfId="78" priority="4" operator="lessThan">
      <formula>0</formula>
    </cfRule>
  </conditionalFormatting>
  <conditionalFormatting sqref="Q17">
    <cfRule type="expression" dxfId="77" priority="3">
      <formula>IF(Q17&lt;0,"opcional","0")</formula>
    </cfRule>
  </conditionalFormatting>
  <conditionalFormatting sqref="Q21">
    <cfRule type="cellIs" dxfId="76" priority="2" operator="lessThan">
      <formula>0</formula>
    </cfRule>
  </conditionalFormatting>
  <conditionalFormatting sqref="Q21">
    <cfRule type="expression" dxfId="75" priority="1">
      <formula>IF(Q21&lt;0,"opcional","0")</formula>
    </cfRule>
  </conditionalFormatting>
  <hyperlinks>
    <hyperlink ref="Q13:V14" r:id="rId1" display="🔹  PLANILHA DT V1.2 - 2021+2020 (Com Atualizações)" xr:uid="{1EC55323-1FB4-CC45-A8D6-F50F46B09C16}"/>
  </hyperlinks>
  <pageMargins left="0.511811024" right="0.511811024" top="0.78740157499999996" bottom="0.78740157499999996" header="0.31496062000000002" footer="0.31496062000000002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537C5-C85B-F142-8FDF-4C9A905FA8DB}">
  <sheetPr>
    <tabColor theme="8" tint="-0.249977111117893"/>
  </sheetPr>
  <dimension ref="A1:BT391"/>
  <sheetViews>
    <sheetView showGridLines="0" showRowColHeaders="0" zoomScaleNormal="100" workbookViewId="0">
      <pane xSplit="1" topLeftCell="B1" activePane="topRight" state="frozen"/>
      <selection activeCell="S3" sqref="S3:T4"/>
      <selection pane="topRight" activeCell="Q17" sqref="Q17:V18"/>
    </sheetView>
  </sheetViews>
  <sheetFormatPr defaultColWidth="9.125" defaultRowHeight="15.75"/>
  <cols>
    <col min="1" max="1" width="12" style="112" customWidth="1"/>
    <col min="2" max="2" width="6.375" style="112" customWidth="1"/>
    <col min="3" max="8" width="8.875" style="112" customWidth="1"/>
    <col min="9" max="9" width="6.125" style="112" customWidth="1"/>
    <col min="10" max="15" width="8.875" style="112" customWidth="1"/>
    <col min="16" max="16" width="6.125" style="112" customWidth="1"/>
    <col min="17" max="22" width="8.875" style="112" customWidth="1"/>
    <col min="23" max="23" width="6" style="112" customWidth="1"/>
    <col min="24" max="24" width="2.5" style="112" customWidth="1"/>
    <col min="25" max="25" width="9.125" style="112"/>
    <col min="26" max="26" width="11.5" style="112" bestFit="1" customWidth="1"/>
    <col min="27" max="16384" width="9.125" style="112"/>
  </cols>
  <sheetData>
    <row r="1" spans="1:72" s="96" customFormat="1" ht="22.5" customHeight="1">
      <c r="A1" s="263"/>
      <c r="B1" s="427"/>
      <c r="C1" s="427"/>
      <c r="D1" s="427"/>
      <c r="E1" s="598"/>
      <c r="F1" s="598"/>
      <c r="G1" s="598"/>
      <c r="H1" s="598"/>
      <c r="I1" s="98"/>
      <c r="J1" s="428"/>
      <c r="K1" s="596"/>
      <c r="L1" s="596"/>
      <c r="M1" s="597"/>
      <c r="N1" s="597"/>
      <c r="O1" s="429"/>
      <c r="P1" s="99"/>
      <c r="Q1" s="430"/>
      <c r="R1" s="431"/>
      <c r="S1" s="426"/>
      <c r="T1" s="426"/>
      <c r="U1" s="426"/>
      <c r="V1" s="426"/>
      <c r="W1" s="426"/>
      <c r="X1" s="55"/>
      <c r="Y1" s="86">
        <v>0</v>
      </c>
      <c r="Z1" s="85">
        <f>Configurar!$B$14</f>
        <v>1000</v>
      </c>
      <c r="AA1" s="9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</row>
    <row r="2" spans="1:72" s="96" customFormat="1" ht="22.5" customHeight="1">
      <c r="A2" s="102"/>
      <c r="B2" s="103"/>
      <c r="C2" s="103"/>
      <c r="D2" s="103"/>
      <c r="E2" s="599"/>
      <c r="F2" s="599"/>
      <c r="G2" s="599"/>
      <c r="H2" s="599"/>
      <c r="I2" s="21"/>
      <c r="J2" s="428"/>
      <c r="K2" s="596"/>
      <c r="L2" s="596"/>
      <c r="M2" s="597"/>
      <c r="N2" s="597"/>
      <c r="O2" s="429"/>
      <c r="P2" s="99"/>
      <c r="Q2" s="423"/>
      <c r="R2" s="424"/>
      <c r="S2" s="424"/>
      <c r="T2" s="424"/>
      <c r="U2" s="424"/>
      <c r="V2" s="424"/>
      <c r="W2" s="425"/>
      <c r="X2" s="55"/>
      <c r="Y2" s="86">
        <v>0</v>
      </c>
      <c r="Z2" s="85">
        <f>Configurar!$B$14</f>
        <v>1000</v>
      </c>
      <c r="AA2" s="9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</row>
    <row r="3" spans="1:72" ht="17.100000000000001" customHeight="1">
      <c r="A3" s="510"/>
      <c r="B3" s="579"/>
      <c r="C3" s="580"/>
      <c r="D3" s="580"/>
      <c r="E3" s="580"/>
      <c r="F3" s="580"/>
      <c r="G3" s="581"/>
      <c r="H3" s="581"/>
      <c r="I3" s="581"/>
      <c r="J3" s="581"/>
      <c r="K3" s="586"/>
      <c r="L3" s="581"/>
      <c r="M3" s="581"/>
      <c r="N3" s="581"/>
      <c r="O3" s="432"/>
      <c r="P3" s="432"/>
      <c r="Q3" s="581"/>
      <c r="R3" s="581"/>
      <c r="S3" s="581"/>
      <c r="T3" s="442"/>
      <c r="U3" s="442"/>
      <c r="V3" s="442"/>
      <c r="W3" s="432"/>
      <c r="X3" s="55"/>
      <c r="Y3" s="86">
        <v>0</v>
      </c>
      <c r="Z3" s="85">
        <f>Configurar!$B$14</f>
        <v>1000</v>
      </c>
      <c r="AA3" s="9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96"/>
      <c r="BR3" s="96"/>
      <c r="BS3" s="96"/>
      <c r="BT3" s="96"/>
    </row>
    <row r="4" spans="1:72" ht="16.5" thickBot="1">
      <c r="A4" s="510"/>
      <c r="B4" s="433"/>
      <c r="C4" s="434"/>
      <c r="D4" s="434"/>
      <c r="E4" s="434"/>
      <c r="F4" s="434"/>
      <c r="G4" s="582"/>
      <c r="H4" s="582"/>
      <c r="I4" s="582"/>
      <c r="J4" s="582"/>
      <c r="K4" s="587"/>
      <c r="L4" s="435"/>
      <c r="M4" s="435"/>
      <c r="N4" s="435"/>
      <c r="O4" s="435"/>
      <c r="P4" s="582"/>
      <c r="Q4" s="582"/>
      <c r="R4" s="435"/>
      <c r="S4" s="435"/>
      <c r="T4" s="435"/>
      <c r="U4" s="435"/>
      <c r="V4" s="435"/>
      <c r="W4" s="435"/>
      <c r="X4" s="118"/>
      <c r="Y4" s="86">
        <v>0</v>
      </c>
      <c r="Z4" s="85">
        <f>Configurar!$B$14</f>
        <v>1000</v>
      </c>
      <c r="AA4" s="9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96"/>
      <c r="BR4" s="96"/>
      <c r="BS4" s="96"/>
      <c r="BT4" s="96"/>
    </row>
    <row r="5" spans="1:72" ht="15.95" customHeight="1" thickTop="1">
      <c r="A5" s="119"/>
      <c r="B5" s="397"/>
      <c r="C5" s="398"/>
      <c r="D5" s="399"/>
      <c r="E5" s="400"/>
      <c r="F5" s="400"/>
      <c r="G5" s="401"/>
      <c r="H5" s="402"/>
      <c r="I5" s="398"/>
      <c r="J5" s="403"/>
      <c r="K5" s="398"/>
      <c r="L5" s="404"/>
      <c r="M5" s="405"/>
      <c r="N5" s="406"/>
      <c r="O5" s="400"/>
      <c r="P5" s="583"/>
      <c r="Q5" s="583"/>
      <c r="R5" s="407"/>
      <c r="S5" s="407"/>
      <c r="T5" s="407"/>
      <c r="U5" s="407"/>
      <c r="V5" s="407"/>
      <c r="W5" s="408"/>
      <c r="X5" s="124"/>
      <c r="Y5" s="86">
        <v>0</v>
      </c>
      <c r="Z5" s="85">
        <f>Configurar!$B$14</f>
        <v>1000</v>
      </c>
      <c r="AA5" s="9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96"/>
      <c r="BR5" s="96"/>
      <c r="BS5" s="96"/>
      <c r="BT5" s="96"/>
    </row>
    <row r="6" spans="1:72" ht="15.95" customHeight="1">
      <c r="A6" s="119"/>
      <c r="B6" s="396"/>
      <c r="C6" s="388"/>
      <c r="D6" s="388"/>
      <c r="E6" s="389"/>
      <c r="F6" s="389"/>
      <c r="G6" s="390"/>
      <c r="H6" s="584" t="s">
        <v>120</v>
      </c>
      <c r="I6" s="584"/>
      <c r="J6" s="584"/>
      <c r="K6" s="584"/>
      <c r="L6" s="584"/>
      <c r="M6" s="584"/>
      <c r="N6" s="584"/>
      <c r="O6" s="584"/>
      <c r="P6" s="584"/>
      <c r="Q6" s="584"/>
      <c r="R6" s="395"/>
      <c r="S6" s="395"/>
      <c r="T6" s="395"/>
      <c r="U6" s="395"/>
      <c r="V6" s="395"/>
      <c r="W6" s="409"/>
      <c r="X6" s="55"/>
      <c r="Y6" s="86">
        <v>0</v>
      </c>
      <c r="Z6" s="85">
        <f>Configurar!$B$14</f>
        <v>1000</v>
      </c>
      <c r="AA6" s="9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96"/>
      <c r="BR6" s="96"/>
      <c r="BS6" s="96"/>
      <c r="BT6" s="96"/>
    </row>
    <row r="7" spans="1:72" ht="15.95" customHeight="1">
      <c r="A7" s="119"/>
      <c r="B7" s="396"/>
      <c r="C7" s="388"/>
      <c r="D7" s="388"/>
      <c r="E7" s="389"/>
      <c r="F7" s="389"/>
      <c r="G7" s="390"/>
      <c r="H7" s="584"/>
      <c r="I7" s="584"/>
      <c r="J7" s="584"/>
      <c r="K7" s="584"/>
      <c r="L7" s="584"/>
      <c r="M7" s="584"/>
      <c r="N7" s="584"/>
      <c r="O7" s="584"/>
      <c r="P7" s="584"/>
      <c r="Q7" s="584"/>
      <c r="R7" s="395"/>
      <c r="S7" s="395"/>
      <c r="T7" s="395"/>
      <c r="U7" s="395"/>
      <c r="V7" s="395"/>
      <c r="W7" s="409"/>
      <c r="X7" s="55"/>
      <c r="Y7" s="86">
        <v>0</v>
      </c>
      <c r="Z7" s="85">
        <f>Configurar!$B$14</f>
        <v>1000</v>
      </c>
      <c r="AA7" s="9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96"/>
      <c r="BR7" s="96"/>
      <c r="BS7" s="96"/>
      <c r="BT7" s="96"/>
    </row>
    <row r="8" spans="1:72" ht="23.1" customHeight="1">
      <c r="A8" s="119"/>
      <c r="B8" s="396"/>
      <c r="C8" s="388"/>
      <c r="D8" s="388"/>
      <c r="E8" s="389"/>
      <c r="F8" s="389"/>
      <c r="G8" s="390"/>
      <c r="H8" s="585" t="s">
        <v>105</v>
      </c>
      <c r="I8" s="585"/>
      <c r="J8" s="585"/>
      <c r="K8" s="585"/>
      <c r="L8" s="585"/>
      <c r="M8" s="585"/>
      <c r="N8" s="585"/>
      <c r="O8" s="585"/>
      <c r="P8" s="585"/>
      <c r="Q8" s="585"/>
      <c r="R8" s="395"/>
      <c r="S8" s="395"/>
      <c r="T8" s="395"/>
      <c r="U8" s="395"/>
      <c r="V8" s="395"/>
      <c r="W8" s="409"/>
      <c r="X8" s="55"/>
      <c r="Y8" s="86">
        <v>0</v>
      </c>
      <c r="Z8" s="85">
        <f>Configurar!$B$14</f>
        <v>1000</v>
      </c>
      <c r="AA8" s="9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96"/>
      <c r="BR8" s="96"/>
      <c r="BS8" s="96"/>
      <c r="BT8" s="96"/>
    </row>
    <row r="9" spans="1:72" ht="15.95" customHeight="1">
      <c r="A9" s="119"/>
      <c r="B9" s="396"/>
      <c r="C9" s="388"/>
      <c r="D9" s="388"/>
      <c r="E9" s="389"/>
      <c r="F9" s="389"/>
      <c r="G9" s="390"/>
      <c r="H9" s="391"/>
      <c r="I9" s="388"/>
      <c r="J9" s="392"/>
      <c r="K9" s="388"/>
      <c r="L9" s="387"/>
      <c r="M9" s="393"/>
      <c r="N9" s="394"/>
      <c r="O9" s="389"/>
      <c r="P9" s="443"/>
      <c r="Q9" s="443"/>
      <c r="R9" s="395"/>
      <c r="S9" s="395"/>
      <c r="T9" s="395"/>
      <c r="U9" s="395"/>
      <c r="V9" s="395"/>
      <c r="W9" s="409"/>
      <c r="X9" s="55"/>
      <c r="Y9" s="86">
        <v>0</v>
      </c>
      <c r="Z9" s="85">
        <f>Configurar!$B$14</f>
        <v>1000</v>
      </c>
      <c r="AA9" s="9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96"/>
      <c r="BR9" s="96"/>
      <c r="BS9" s="96"/>
      <c r="BT9" s="96"/>
    </row>
    <row r="10" spans="1:72" ht="15.95" customHeight="1">
      <c r="A10" s="119"/>
      <c r="B10" s="396"/>
      <c r="C10" s="588"/>
      <c r="D10" s="588"/>
      <c r="E10" s="588"/>
      <c r="F10" s="588"/>
      <c r="G10" s="588"/>
      <c r="H10" s="588"/>
      <c r="I10" s="446"/>
      <c r="J10" s="588"/>
      <c r="K10" s="588"/>
      <c r="L10" s="588"/>
      <c r="M10" s="588"/>
      <c r="N10" s="588"/>
      <c r="O10" s="588"/>
      <c r="P10" s="447"/>
      <c r="Q10" s="588" t="s">
        <v>119</v>
      </c>
      <c r="R10" s="588"/>
      <c r="S10" s="588"/>
      <c r="T10" s="588"/>
      <c r="U10" s="588"/>
      <c r="V10" s="588"/>
      <c r="W10" s="409"/>
      <c r="X10" s="55"/>
      <c r="Y10" s="86">
        <v>0</v>
      </c>
      <c r="Z10" s="85">
        <f>Configurar!$B$14</f>
        <v>1000</v>
      </c>
      <c r="AA10" s="9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96"/>
      <c r="BR10" s="96"/>
      <c r="BS10" s="96"/>
      <c r="BT10" s="96"/>
    </row>
    <row r="11" spans="1:72" ht="15.95" customHeight="1">
      <c r="A11" s="119"/>
      <c r="B11" s="396"/>
      <c r="C11" s="588"/>
      <c r="D11" s="588"/>
      <c r="E11" s="588"/>
      <c r="F11" s="588"/>
      <c r="G11" s="588"/>
      <c r="H11" s="588"/>
      <c r="I11" s="446"/>
      <c r="J11" s="588"/>
      <c r="K11" s="588"/>
      <c r="L11" s="588"/>
      <c r="M11" s="588"/>
      <c r="N11" s="588"/>
      <c r="O11" s="588"/>
      <c r="P11" s="447"/>
      <c r="Q11" s="588"/>
      <c r="R11" s="588"/>
      <c r="S11" s="588"/>
      <c r="T11" s="588"/>
      <c r="U11" s="588"/>
      <c r="V11" s="588"/>
      <c r="W11" s="409"/>
      <c r="X11" s="55"/>
      <c r="Y11" s="86">
        <v>0</v>
      </c>
      <c r="Z11" s="85">
        <f>Configurar!$B$14</f>
        <v>1000</v>
      </c>
      <c r="AA11" s="9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96"/>
      <c r="BR11" s="96"/>
      <c r="BS11" s="96"/>
      <c r="BT11" s="96"/>
    </row>
    <row r="12" spans="1:72" ht="15.95" customHeight="1">
      <c r="A12" s="119"/>
      <c r="B12" s="396"/>
      <c r="C12" s="55"/>
      <c r="D12" s="388"/>
      <c r="E12" s="389"/>
      <c r="F12" s="389"/>
      <c r="G12" s="390"/>
      <c r="H12" s="391"/>
      <c r="I12" s="388"/>
      <c r="J12" s="55"/>
      <c r="K12" s="388"/>
      <c r="L12" s="389"/>
      <c r="M12" s="389"/>
      <c r="N12" s="390"/>
      <c r="O12" s="391"/>
      <c r="P12" s="443"/>
      <c r="Q12" s="55"/>
      <c r="R12" s="388"/>
      <c r="S12" s="389"/>
      <c r="T12" s="389"/>
      <c r="U12" s="390"/>
      <c r="V12" s="391"/>
      <c r="W12" s="409"/>
      <c r="X12" s="55"/>
      <c r="Y12" s="86">
        <v>0</v>
      </c>
      <c r="Z12" s="85">
        <f>Configurar!$B$14</f>
        <v>1000</v>
      </c>
      <c r="AA12" s="9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96"/>
      <c r="BR12" s="96"/>
      <c r="BS12" s="96"/>
      <c r="BT12" s="96"/>
    </row>
    <row r="13" spans="1:72" ht="15.95" customHeight="1">
      <c r="A13" s="119"/>
      <c r="B13" s="396"/>
      <c r="C13" s="592"/>
      <c r="D13" s="592"/>
      <c r="E13" s="592"/>
      <c r="F13" s="592"/>
      <c r="G13" s="592"/>
      <c r="H13" s="592"/>
      <c r="I13" s="448"/>
      <c r="J13" s="592"/>
      <c r="K13" s="592"/>
      <c r="L13" s="592"/>
      <c r="M13" s="592"/>
      <c r="N13" s="592"/>
      <c r="O13" s="592"/>
      <c r="P13" s="449"/>
      <c r="Q13" s="592" t="s">
        <v>118</v>
      </c>
      <c r="R13" s="592"/>
      <c r="S13" s="592"/>
      <c r="T13" s="592"/>
      <c r="U13" s="592"/>
      <c r="V13" s="592"/>
      <c r="W13" s="409"/>
      <c r="X13" s="55"/>
      <c r="Y13" s="86">
        <v>0</v>
      </c>
      <c r="Z13" s="85">
        <f>Configurar!$B$14</f>
        <v>1000</v>
      </c>
      <c r="AA13" s="9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96"/>
      <c r="BR13" s="96"/>
      <c r="BS13" s="96"/>
      <c r="BT13" s="96"/>
    </row>
    <row r="14" spans="1:72" ht="15.95" customHeight="1">
      <c r="A14" s="119"/>
      <c r="B14" s="396"/>
      <c r="C14" s="593"/>
      <c r="D14" s="593"/>
      <c r="E14" s="593"/>
      <c r="F14" s="593"/>
      <c r="G14" s="593"/>
      <c r="H14" s="593"/>
      <c r="I14" s="448"/>
      <c r="J14" s="593"/>
      <c r="K14" s="593"/>
      <c r="L14" s="593"/>
      <c r="M14" s="593"/>
      <c r="N14" s="593"/>
      <c r="O14" s="593"/>
      <c r="P14" s="449"/>
      <c r="Q14" s="593"/>
      <c r="R14" s="593"/>
      <c r="S14" s="593"/>
      <c r="T14" s="593"/>
      <c r="U14" s="593"/>
      <c r="V14" s="593"/>
      <c r="W14" s="409"/>
      <c r="X14" s="55"/>
      <c r="Y14" s="86">
        <v>0</v>
      </c>
      <c r="Z14" s="85">
        <f>Configurar!$B$14</f>
        <v>1000</v>
      </c>
      <c r="AA14" s="9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96"/>
      <c r="BR14" s="96"/>
      <c r="BS14" s="96"/>
      <c r="BT14" s="96"/>
    </row>
    <row r="15" spans="1:72" ht="15.95" customHeight="1">
      <c r="A15" s="119"/>
      <c r="B15" s="396"/>
      <c r="C15" s="594"/>
      <c r="D15" s="594"/>
      <c r="E15" s="594"/>
      <c r="F15" s="594"/>
      <c r="G15" s="594"/>
      <c r="H15" s="594"/>
      <c r="I15" s="448"/>
      <c r="J15" s="594"/>
      <c r="K15" s="594"/>
      <c r="L15" s="594"/>
      <c r="M15" s="594"/>
      <c r="N15" s="594"/>
      <c r="O15" s="594"/>
      <c r="P15" s="449"/>
      <c r="Q15" s="594"/>
      <c r="R15" s="594"/>
      <c r="S15" s="594"/>
      <c r="T15" s="594"/>
      <c r="U15" s="594"/>
      <c r="V15" s="594"/>
      <c r="W15" s="409"/>
      <c r="X15" s="55"/>
      <c r="Y15" s="86">
        <v>0</v>
      </c>
      <c r="Z15" s="85">
        <f>Configurar!$B$14</f>
        <v>1000</v>
      </c>
      <c r="AA15" s="9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96"/>
      <c r="BR15" s="96"/>
      <c r="BS15" s="96"/>
      <c r="BT15" s="96"/>
    </row>
    <row r="16" spans="1:72" ht="15.95" customHeight="1">
      <c r="A16" s="119"/>
      <c r="B16" s="396"/>
      <c r="C16" s="594"/>
      <c r="D16" s="594"/>
      <c r="E16" s="594"/>
      <c r="F16" s="594"/>
      <c r="G16" s="594"/>
      <c r="H16" s="594"/>
      <c r="I16" s="448"/>
      <c r="J16" s="594"/>
      <c r="K16" s="594"/>
      <c r="L16" s="594"/>
      <c r="M16" s="594"/>
      <c r="N16" s="594"/>
      <c r="O16" s="594"/>
      <c r="P16" s="449"/>
      <c r="Q16" s="594"/>
      <c r="R16" s="594"/>
      <c r="S16" s="594"/>
      <c r="T16" s="594"/>
      <c r="U16" s="594"/>
      <c r="V16" s="594"/>
      <c r="W16" s="409"/>
      <c r="X16" s="55"/>
      <c r="Y16" s="86">
        <v>0</v>
      </c>
      <c r="Z16" s="85">
        <f>Configurar!$B$14</f>
        <v>1000</v>
      </c>
      <c r="AA16" s="9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96"/>
      <c r="BR16" s="96"/>
      <c r="BS16" s="96"/>
      <c r="BT16" s="96"/>
    </row>
    <row r="17" spans="1:72" ht="15.95" customHeight="1">
      <c r="A17" s="119"/>
      <c r="B17" s="396"/>
      <c r="C17" s="595"/>
      <c r="D17" s="595"/>
      <c r="E17" s="595"/>
      <c r="F17" s="595"/>
      <c r="G17" s="595"/>
      <c r="H17" s="595"/>
      <c r="I17" s="448"/>
      <c r="J17" s="595"/>
      <c r="K17" s="595"/>
      <c r="L17" s="595"/>
      <c r="M17" s="595"/>
      <c r="N17" s="595"/>
      <c r="O17" s="595"/>
      <c r="P17" s="449"/>
      <c r="Q17" s="595"/>
      <c r="R17" s="595"/>
      <c r="S17" s="595"/>
      <c r="T17" s="595"/>
      <c r="U17" s="595"/>
      <c r="V17" s="595"/>
      <c r="W17" s="409"/>
      <c r="X17" s="55"/>
      <c r="Y17" s="86">
        <v>0</v>
      </c>
      <c r="Z17" s="85">
        <f>Configurar!$B$14</f>
        <v>1000</v>
      </c>
      <c r="AA17" s="9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96"/>
      <c r="BR17" s="96"/>
      <c r="BS17" s="96"/>
      <c r="BT17" s="96"/>
    </row>
    <row r="18" spans="1:72" ht="15.95" customHeight="1">
      <c r="A18" s="119"/>
      <c r="B18" s="396"/>
      <c r="C18" s="592"/>
      <c r="D18" s="592"/>
      <c r="E18" s="592"/>
      <c r="F18" s="592"/>
      <c r="G18" s="592"/>
      <c r="H18" s="592"/>
      <c r="I18" s="448"/>
      <c r="J18" s="592"/>
      <c r="K18" s="592"/>
      <c r="L18" s="592"/>
      <c r="M18" s="592"/>
      <c r="N18" s="592"/>
      <c r="O18" s="592"/>
      <c r="P18" s="450"/>
      <c r="Q18" s="592"/>
      <c r="R18" s="592"/>
      <c r="S18" s="592"/>
      <c r="T18" s="592"/>
      <c r="U18" s="592"/>
      <c r="V18" s="592"/>
      <c r="W18" s="409"/>
      <c r="X18" s="55"/>
      <c r="Y18" s="86">
        <v>0</v>
      </c>
      <c r="Z18" s="85">
        <f>Configurar!$B$14</f>
        <v>1000</v>
      </c>
      <c r="AA18" s="9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96"/>
      <c r="BR18" s="96"/>
      <c r="BS18" s="96"/>
      <c r="BT18" s="96"/>
    </row>
    <row r="19" spans="1:72" ht="15.95" customHeight="1">
      <c r="A19" s="119"/>
      <c r="B19" s="396"/>
      <c r="C19" s="451"/>
      <c r="D19" s="451"/>
      <c r="E19" s="452"/>
      <c r="F19" s="452"/>
      <c r="G19" s="451"/>
      <c r="H19" s="453"/>
      <c r="I19" s="448"/>
      <c r="J19" s="451"/>
      <c r="K19" s="451"/>
      <c r="L19" s="452"/>
      <c r="M19" s="452"/>
      <c r="N19" s="451"/>
      <c r="O19" s="453"/>
      <c r="P19" s="449"/>
      <c r="Q19" s="451"/>
      <c r="R19" s="451"/>
      <c r="S19" s="452"/>
      <c r="T19" s="452"/>
      <c r="U19" s="451"/>
      <c r="V19" s="453"/>
      <c r="W19" s="409"/>
      <c r="X19" s="55"/>
      <c r="Y19" s="86">
        <v>0</v>
      </c>
      <c r="Z19" s="85">
        <f>Configurar!$B$14</f>
        <v>1000</v>
      </c>
      <c r="AA19" s="9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96"/>
      <c r="BR19" s="96"/>
      <c r="BS19" s="96"/>
      <c r="BT19" s="96"/>
    </row>
    <row r="20" spans="1:72" ht="15.95" customHeight="1">
      <c r="A20" s="119"/>
      <c r="B20" s="396"/>
      <c r="C20" s="453"/>
      <c r="D20" s="453"/>
      <c r="E20" s="453"/>
      <c r="F20" s="453"/>
      <c r="G20" s="451"/>
      <c r="H20" s="453"/>
      <c r="I20" s="448"/>
      <c r="J20" s="453"/>
      <c r="K20" s="453"/>
      <c r="L20" s="453"/>
      <c r="M20" s="453"/>
      <c r="N20" s="451"/>
      <c r="O20" s="453"/>
      <c r="P20" s="449"/>
      <c r="Q20" s="453"/>
      <c r="R20" s="453"/>
      <c r="S20" s="453"/>
      <c r="T20" s="453"/>
      <c r="U20" s="451"/>
      <c r="V20" s="453"/>
      <c r="W20" s="409"/>
      <c r="X20" s="55"/>
      <c r="Y20" s="86">
        <v>0</v>
      </c>
      <c r="Z20" s="85">
        <f>Configurar!$B$14</f>
        <v>1000</v>
      </c>
      <c r="AA20" s="9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96"/>
      <c r="BR20" s="96"/>
      <c r="BS20" s="96"/>
      <c r="BT20" s="96"/>
    </row>
    <row r="21" spans="1:72" ht="15.95" customHeight="1">
      <c r="A21" s="119"/>
      <c r="B21" s="396"/>
      <c r="C21" s="592"/>
      <c r="D21" s="592"/>
      <c r="E21" s="592"/>
      <c r="F21" s="592"/>
      <c r="G21" s="592"/>
      <c r="H21" s="592"/>
      <c r="I21" s="448"/>
      <c r="J21" s="577"/>
      <c r="K21" s="577"/>
      <c r="L21" s="577"/>
      <c r="M21" s="577"/>
      <c r="N21" s="577"/>
      <c r="O21" s="577"/>
      <c r="P21" s="449"/>
      <c r="Q21" s="578"/>
      <c r="R21" s="578"/>
      <c r="S21" s="578"/>
      <c r="T21" s="578"/>
      <c r="U21" s="578"/>
      <c r="V21" s="578"/>
      <c r="W21" s="409"/>
      <c r="X21" s="55"/>
      <c r="Y21" s="95"/>
      <c r="Z21" s="95"/>
      <c r="AA21" s="9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96"/>
      <c r="BR21" s="96"/>
      <c r="BS21" s="96"/>
      <c r="BT21" s="96"/>
    </row>
    <row r="22" spans="1:72" ht="15.95" customHeight="1">
      <c r="A22" s="119"/>
      <c r="B22" s="396"/>
      <c r="C22" s="592"/>
      <c r="D22" s="592"/>
      <c r="E22" s="592"/>
      <c r="F22" s="592"/>
      <c r="G22" s="592"/>
      <c r="H22" s="592"/>
      <c r="I22" s="448"/>
      <c r="J22" s="577"/>
      <c r="K22" s="577"/>
      <c r="L22" s="577"/>
      <c r="M22" s="577"/>
      <c r="N22" s="577"/>
      <c r="O22" s="577"/>
      <c r="P22" s="452"/>
      <c r="Q22" s="578"/>
      <c r="R22" s="578"/>
      <c r="S22" s="578"/>
      <c r="T22" s="578"/>
      <c r="U22" s="578"/>
      <c r="V22" s="578"/>
      <c r="W22" s="409"/>
      <c r="X22" s="55"/>
      <c r="Y22" s="95"/>
      <c r="Z22" s="95"/>
      <c r="AA22" s="9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96"/>
      <c r="BR22" s="96"/>
      <c r="BS22" s="96"/>
      <c r="BT22" s="96"/>
    </row>
    <row r="23" spans="1:72" ht="15.95" customHeight="1">
      <c r="A23" s="119"/>
      <c r="B23" s="396"/>
      <c r="C23" s="417"/>
      <c r="D23" s="417"/>
      <c r="E23" s="417"/>
      <c r="F23" s="417"/>
      <c r="G23" s="417"/>
      <c r="H23" s="391"/>
      <c r="I23" s="388"/>
      <c r="J23" s="392"/>
      <c r="K23" s="388"/>
      <c r="L23" s="387"/>
      <c r="M23" s="393"/>
      <c r="N23" s="394"/>
      <c r="O23" s="389"/>
      <c r="P23" s="443"/>
      <c r="Q23" s="443"/>
      <c r="R23" s="395"/>
      <c r="S23" s="395"/>
      <c r="T23" s="395"/>
      <c r="U23" s="395"/>
      <c r="V23" s="395"/>
      <c r="W23" s="409"/>
      <c r="X23" s="55"/>
      <c r="Y23" s="95"/>
      <c r="Z23" s="95"/>
      <c r="AA23" s="9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96"/>
      <c r="BR23" s="96"/>
      <c r="BS23" s="96"/>
      <c r="BT23" s="96"/>
    </row>
    <row r="24" spans="1:72" ht="15.95" customHeight="1">
      <c r="A24" s="119"/>
      <c r="B24" s="396"/>
      <c r="C24" s="417"/>
      <c r="D24" s="417"/>
      <c r="E24" s="417"/>
      <c r="F24" s="417"/>
      <c r="G24" s="417"/>
      <c r="H24" s="391"/>
      <c r="I24" s="388"/>
      <c r="J24" s="392"/>
      <c r="K24" s="388"/>
      <c r="L24" s="387"/>
      <c r="M24" s="393"/>
      <c r="N24" s="394"/>
      <c r="O24" s="389"/>
      <c r="P24" s="443"/>
      <c r="Q24" s="443"/>
      <c r="R24" s="395"/>
      <c r="S24" s="395"/>
      <c r="T24" s="395"/>
      <c r="U24" s="395"/>
      <c r="V24" s="395"/>
      <c r="W24" s="409"/>
      <c r="X24" s="55"/>
      <c r="Y24" s="95"/>
      <c r="Z24" s="95"/>
      <c r="AA24" s="9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96"/>
      <c r="BR24" s="96"/>
      <c r="BS24" s="96"/>
      <c r="BT24" s="96"/>
    </row>
    <row r="25" spans="1:72" ht="15.95" customHeight="1">
      <c r="A25" s="119"/>
      <c r="B25" s="396"/>
      <c r="C25" s="417"/>
      <c r="D25" s="417"/>
      <c r="E25" s="417"/>
      <c r="F25" s="417"/>
      <c r="G25" s="417"/>
      <c r="H25" s="391"/>
      <c r="I25" s="388"/>
      <c r="J25" s="392"/>
      <c r="K25" s="388"/>
      <c r="L25" s="387"/>
      <c r="M25" s="393"/>
      <c r="N25" s="394"/>
      <c r="O25" s="389"/>
      <c r="P25" s="443"/>
      <c r="Q25" s="443"/>
      <c r="R25" s="395"/>
      <c r="S25" s="395"/>
      <c r="T25" s="395"/>
      <c r="U25" s="395"/>
      <c r="V25" s="395"/>
      <c r="W25" s="409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96"/>
      <c r="BR25" s="96"/>
      <c r="BS25" s="96"/>
      <c r="BT25" s="96"/>
    </row>
    <row r="26" spans="1:72" ht="15.95" customHeight="1">
      <c r="A26" s="119"/>
      <c r="B26" s="396"/>
      <c r="C26" s="417"/>
      <c r="D26" s="417"/>
      <c r="E26" s="417"/>
      <c r="F26" s="417"/>
      <c r="G26" s="417"/>
      <c r="H26" s="391"/>
      <c r="I26" s="388"/>
      <c r="J26" s="392"/>
      <c r="K26" s="388"/>
      <c r="L26" s="387"/>
      <c r="M26" s="393"/>
      <c r="N26" s="394"/>
      <c r="O26" s="389"/>
      <c r="P26" s="443"/>
      <c r="Q26" s="443"/>
      <c r="R26" s="395"/>
      <c r="S26" s="395"/>
      <c r="T26" s="395"/>
      <c r="U26" s="395"/>
      <c r="V26" s="395"/>
      <c r="W26" s="409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96"/>
      <c r="BR26" s="96"/>
      <c r="BS26" s="96"/>
      <c r="BT26" s="96"/>
    </row>
    <row r="27" spans="1:72" ht="15.95" customHeight="1">
      <c r="A27" s="119"/>
      <c r="B27" s="396"/>
      <c r="C27" s="388"/>
      <c r="D27" s="388"/>
      <c r="E27" s="389"/>
      <c r="F27" s="389"/>
      <c r="G27" s="390"/>
      <c r="H27" s="391"/>
      <c r="I27" s="388"/>
      <c r="J27" s="392"/>
      <c r="K27" s="388"/>
      <c r="L27" s="387"/>
      <c r="M27" s="393"/>
      <c r="N27" s="394"/>
      <c r="O27" s="389"/>
      <c r="P27" s="591"/>
      <c r="Q27" s="591"/>
      <c r="R27" s="395"/>
      <c r="S27" s="395"/>
      <c r="T27" s="395"/>
      <c r="U27" s="395"/>
      <c r="V27" s="395"/>
      <c r="W27" s="409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96"/>
      <c r="BR27" s="96"/>
      <c r="BS27" s="96"/>
      <c r="BT27" s="96"/>
    </row>
    <row r="28" spans="1:72" s="96" customFormat="1" ht="15.95" customHeight="1" thickBot="1">
      <c r="A28" s="137"/>
      <c r="B28" s="410"/>
      <c r="C28" s="411"/>
      <c r="D28" s="411"/>
      <c r="E28" s="411"/>
      <c r="F28" s="411"/>
      <c r="G28" s="411"/>
      <c r="H28" s="411"/>
      <c r="I28" s="411"/>
      <c r="J28" s="411"/>
      <c r="K28" s="590"/>
      <c r="L28" s="590"/>
      <c r="M28" s="412"/>
      <c r="N28" s="413"/>
      <c r="O28" s="414"/>
      <c r="P28" s="589"/>
      <c r="Q28" s="589"/>
      <c r="R28" s="415"/>
      <c r="S28" s="415"/>
      <c r="T28" s="415"/>
      <c r="U28" s="415"/>
      <c r="V28" s="415"/>
      <c r="W28" s="416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</row>
    <row r="29" spans="1:72" s="96" customFormat="1" ht="24" customHeight="1" thickTop="1">
      <c r="A29" s="149"/>
      <c r="B29" s="572"/>
      <c r="C29" s="573"/>
      <c r="D29" s="573"/>
      <c r="E29" s="573"/>
      <c r="F29" s="573"/>
      <c r="G29" s="573"/>
      <c r="H29" s="574"/>
      <c r="I29" s="574"/>
      <c r="J29" s="575"/>
      <c r="K29" s="575"/>
      <c r="L29" s="576"/>
      <c r="M29" s="576"/>
      <c r="N29" s="576"/>
      <c r="O29" s="576"/>
      <c r="P29" s="576"/>
      <c r="Q29" s="576"/>
      <c r="R29" s="569"/>
      <c r="S29" s="569"/>
      <c r="T29" s="569"/>
      <c r="U29" s="569"/>
      <c r="V29" s="569"/>
      <c r="W29" s="570"/>
      <c r="X29" s="55"/>
      <c r="Y29" s="151"/>
      <c r="Z29" s="151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</row>
    <row r="30" spans="1:72" s="96" customFormat="1" ht="15" customHeight="1">
      <c r="A30" s="571"/>
      <c r="B30" s="438"/>
      <c r="C30" s="439"/>
      <c r="D30" s="439"/>
      <c r="E30" s="439"/>
      <c r="F30" s="439"/>
      <c r="G30" s="439"/>
      <c r="H30" s="440"/>
      <c r="I30" s="440"/>
      <c r="J30" s="440"/>
      <c r="K30" s="440"/>
      <c r="L30" s="441"/>
      <c r="M30" s="441"/>
      <c r="N30" s="441"/>
      <c r="O30" s="436"/>
      <c r="P30" s="436"/>
      <c r="Q30" s="436"/>
      <c r="R30" s="444"/>
      <c r="S30" s="437"/>
      <c r="T30" s="437"/>
      <c r="U30" s="437"/>
      <c r="V30" s="437"/>
      <c r="W30" s="437"/>
      <c r="X30" s="55"/>
      <c r="Y30" s="151"/>
      <c r="Z30" s="151"/>
      <c r="AA30" s="151"/>
      <c r="AB30" s="151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</row>
    <row r="31" spans="1:72" s="96" customFormat="1" ht="15" customHeight="1">
      <c r="A31" s="571"/>
      <c r="B31" s="438"/>
      <c r="C31" s="439"/>
      <c r="D31" s="439"/>
      <c r="E31" s="439"/>
      <c r="F31" s="439"/>
      <c r="G31" s="439"/>
      <c r="H31" s="440"/>
      <c r="I31" s="440"/>
      <c r="J31" s="440"/>
      <c r="K31" s="440"/>
      <c r="L31" s="441"/>
      <c r="M31" s="441"/>
      <c r="N31" s="441"/>
      <c r="O31" s="436"/>
      <c r="P31" s="436"/>
      <c r="Q31" s="436"/>
      <c r="R31" s="437"/>
      <c r="S31" s="437"/>
      <c r="T31" s="437"/>
      <c r="U31" s="437"/>
      <c r="V31" s="437"/>
      <c r="W31" s="437"/>
      <c r="X31" s="55"/>
      <c r="Y31" s="151"/>
      <c r="Z31" s="151"/>
      <c r="AA31" s="151"/>
      <c r="AB31" s="151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</row>
    <row r="32" spans="1:72" s="96" customFormat="1" ht="18.75" customHeight="1">
      <c r="A32" s="571"/>
      <c r="B32" s="445"/>
      <c r="C32" s="439"/>
      <c r="D32" s="439"/>
      <c r="E32" s="439"/>
      <c r="F32" s="439"/>
      <c r="G32" s="439"/>
      <c r="H32" s="440"/>
      <c r="I32" s="440"/>
      <c r="J32" s="440"/>
      <c r="K32" s="440"/>
      <c r="L32" s="441"/>
      <c r="M32" s="441"/>
      <c r="N32" s="441"/>
      <c r="O32" s="436"/>
      <c r="P32" s="436"/>
      <c r="Q32" s="436"/>
      <c r="R32" s="437"/>
      <c r="S32" s="437"/>
      <c r="T32" s="437"/>
      <c r="U32" s="437"/>
      <c r="V32" s="437"/>
      <c r="W32" s="437"/>
      <c r="X32" s="55"/>
      <c r="Y32" s="151"/>
      <c r="Z32" s="151"/>
      <c r="AA32" s="151"/>
      <c r="AB32" s="151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</row>
    <row r="33" spans="1:68" s="96" customFormat="1" ht="19.5" customHeight="1">
      <c r="A33" s="571"/>
      <c r="B33" s="439"/>
      <c r="C33" s="439"/>
      <c r="D33" s="439"/>
      <c r="E33" s="439"/>
      <c r="F33" s="439"/>
      <c r="G33" s="439"/>
      <c r="H33" s="440"/>
      <c r="I33" s="440"/>
      <c r="J33" s="440"/>
      <c r="K33" s="440"/>
      <c r="L33" s="441"/>
      <c r="M33" s="441"/>
      <c r="N33" s="441"/>
      <c r="O33" s="436"/>
      <c r="P33" s="436"/>
      <c r="Q33" s="436"/>
      <c r="R33" s="437"/>
      <c r="S33" s="437"/>
      <c r="T33" s="437"/>
      <c r="U33" s="437"/>
      <c r="V33" s="437"/>
      <c r="W33" s="437"/>
      <c r="X33" s="55"/>
      <c r="Y33" s="151"/>
      <c r="Z33" s="151"/>
      <c r="AA33" s="151"/>
      <c r="AB33" s="151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</row>
    <row r="34" spans="1:68" s="96" customFormat="1" ht="25.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23"/>
      <c r="L34" s="523"/>
      <c r="M34" s="386"/>
      <c r="N34" s="154"/>
      <c r="O34" s="154"/>
      <c r="P34" s="154"/>
      <c r="Q34" s="154"/>
      <c r="R34" s="154"/>
      <c r="S34" s="154"/>
      <c r="T34" s="154"/>
      <c r="U34" s="154"/>
      <c r="V34" s="154"/>
      <c r="W34" s="55"/>
      <c r="X34" s="55"/>
      <c r="Y34" s="55"/>
      <c r="Z34" s="55"/>
      <c r="AA34" s="151"/>
      <c r="AB34" s="151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</row>
    <row r="35" spans="1:68" s="96" customFormat="1">
      <c r="A35" s="55"/>
      <c r="B35" s="63"/>
      <c r="C35" s="63"/>
      <c r="D35" s="63"/>
      <c r="E35" s="64"/>
      <c r="F35" s="64"/>
      <c r="G35" s="64"/>
      <c r="H35" s="64"/>
      <c r="I35" s="64"/>
      <c r="J35" s="64"/>
      <c r="K35" s="64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151"/>
      <c r="AB35" s="151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</row>
    <row r="36" spans="1:68" s="96" customFormat="1">
      <c r="A36" s="157"/>
      <c r="B36" s="68"/>
      <c r="C36" s="68"/>
      <c r="D36" s="68"/>
      <c r="E36" s="68"/>
      <c r="F36" s="68"/>
      <c r="G36" s="68"/>
      <c r="H36" s="68"/>
      <c r="I36" s="68"/>
      <c r="J36" s="64"/>
      <c r="K36" s="64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151"/>
      <c r="AB36" s="151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</row>
    <row r="37" spans="1:68" s="55" customFormat="1">
      <c r="B37" s="68"/>
      <c r="C37" s="68"/>
      <c r="D37" s="68"/>
      <c r="E37" s="68"/>
      <c r="F37" s="68"/>
      <c r="G37" s="68"/>
      <c r="H37" s="64"/>
      <c r="I37" s="64"/>
      <c r="J37" s="64"/>
      <c r="K37" s="64"/>
      <c r="AA37" s="151"/>
      <c r="AB37" s="151"/>
    </row>
    <row r="38" spans="1:68" s="55" customFormat="1">
      <c r="B38" s="69"/>
      <c r="C38" s="69"/>
      <c r="D38" s="69"/>
      <c r="E38" s="64"/>
      <c r="F38" s="64"/>
      <c r="G38" s="64"/>
      <c r="H38" s="64"/>
      <c r="I38" s="64"/>
      <c r="J38" s="64"/>
      <c r="K38" s="64"/>
      <c r="AA38" s="151"/>
      <c r="AB38" s="151"/>
    </row>
    <row r="39" spans="1:68" s="55" customFormat="1">
      <c r="AA39" s="151"/>
      <c r="AB39" s="151"/>
    </row>
    <row r="40" spans="1:68" s="55" customFormat="1">
      <c r="AA40" s="151"/>
      <c r="AB40" s="151"/>
    </row>
    <row r="41" spans="1:68" s="55" customFormat="1">
      <c r="AA41" s="151"/>
      <c r="AB41" s="151"/>
    </row>
    <row r="42" spans="1:68" s="55" customFormat="1"/>
    <row r="43" spans="1:68" s="96" customForma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</row>
    <row r="44" spans="1:68" s="96" customForma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</row>
    <row r="45" spans="1:68" s="96" customForma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</row>
    <row r="46" spans="1:68" s="96" customForma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</row>
    <row r="47" spans="1:68" s="96" customForma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</row>
    <row r="48" spans="1:68" s="96" customForma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</row>
    <row r="49" spans="1:68" s="96" customForma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</row>
    <row r="50" spans="1:68" s="96" customForma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</row>
    <row r="51" spans="1:68" s="96" customForma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</row>
    <row r="52" spans="1:68" s="96" customForma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</row>
    <row r="53" spans="1:68" s="96" customForma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</row>
    <row r="54" spans="1:68" s="96" customFormat="1">
      <c r="A54" s="158"/>
      <c r="B54" s="158"/>
      <c r="C54" s="158"/>
      <c r="D54" s="158"/>
      <c r="E54" s="158"/>
      <c r="F54" s="158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</row>
    <row r="55" spans="1:68" s="96" customFormat="1">
      <c r="A55" s="158"/>
      <c r="B55" s="158"/>
      <c r="C55" s="158"/>
      <c r="D55" s="158"/>
      <c r="E55" s="158"/>
      <c r="F55" s="158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</row>
    <row r="56" spans="1:68" s="96" customFormat="1">
      <c r="A56" s="158"/>
      <c r="B56" s="159"/>
      <c r="C56" s="159"/>
      <c r="D56" s="159"/>
      <c r="E56" s="158"/>
      <c r="F56" s="158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</row>
    <row r="57" spans="1:68" s="96" customFormat="1">
      <c r="A57" s="158"/>
      <c r="B57" s="158"/>
      <c r="C57" s="158"/>
      <c r="D57" s="158"/>
      <c r="E57" s="158"/>
      <c r="F57" s="158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</row>
    <row r="58" spans="1:68" s="96" customFormat="1">
      <c r="A58" s="158"/>
      <c r="B58" s="159"/>
      <c r="C58" s="159"/>
      <c r="D58" s="159"/>
      <c r="E58" s="158"/>
      <c r="F58" s="158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</row>
    <row r="59" spans="1:68" s="96" customFormat="1">
      <c r="A59" s="158"/>
      <c r="B59" s="158"/>
      <c r="C59" s="158"/>
      <c r="D59" s="158"/>
      <c r="E59" s="158"/>
      <c r="F59" s="158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</row>
    <row r="60" spans="1:68" s="96" customForma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</row>
    <row r="61" spans="1:68" s="96" customForma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</row>
    <row r="62" spans="1:68" s="96" customForma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</row>
    <row r="63" spans="1:68" s="96" customForma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</row>
    <row r="64" spans="1:68" s="96" customForma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</row>
    <row r="65" spans="1:68" s="96" customForma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</row>
    <row r="66" spans="1:68" s="96" customForma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</row>
    <row r="67" spans="1:68" s="96" customForma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</row>
    <row r="68" spans="1:68" s="96" customForma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</row>
    <row r="69" spans="1:68" s="96" customForma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</row>
    <row r="70" spans="1:68" s="96" customForma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</row>
    <row r="71" spans="1:68" s="96" customForma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</row>
    <row r="72" spans="1:68" s="96" customForma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</row>
    <row r="73" spans="1:68" s="96" customForma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</row>
    <row r="74" spans="1:68" s="96" customForma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</row>
    <row r="75" spans="1:68" s="96" customForma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</row>
    <row r="76" spans="1:68" s="96" customForma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</row>
    <row r="77" spans="1:68" s="96" customForma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</row>
    <row r="78" spans="1:68" s="96" customForma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</row>
    <row r="79" spans="1:68" s="96" customForma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</row>
    <row r="80" spans="1:68" s="96" customForma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</row>
    <row r="81" spans="1:68" s="96" customForma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</row>
    <row r="82" spans="1:68" s="96" customForma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</row>
    <row r="83" spans="1:68" s="96" customForma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</row>
    <row r="84" spans="1:68" s="96" customForma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</row>
    <row r="85" spans="1:68" s="96" customForma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</row>
    <row r="86" spans="1:68" s="96" customForma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</row>
    <row r="87" spans="1:68" s="96" customForma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</row>
    <row r="88" spans="1:68" s="96" customForma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</row>
    <row r="89" spans="1:68" s="96" customForma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</row>
    <row r="90" spans="1:68" s="96" customForma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</row>
    <row r="91" spans="1:68" s="96" customForma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</row>
    <row r="92" spans="1:68" s="96" customForma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</row>
    <row r="93" spans="1:68" s="96" customForma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</row>
    <row r="94" spans="1:68" s="96" customForma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</row>
    <row r="95" spans="1:68" s="96" customForma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</row>
    <row r="96" spans="1:68" s="96" customForma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</row>
    <row r="97" spans="1:68" s="96" customForma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</row>
    <row r="98" spans="1:68" s="96" customForma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</row>
    <row r="99" spans="1:68" s="96" customForma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</row>
    <row r="100" spans="1:68" s="96" customForma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</row>
    <row r="101" spans="1:68" s="96" customForma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</row>
    <row r="102" spans="1:68" s="96" customForma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</row>
    <row r="103" spans="1:68" s="96" customForma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</row>
    <row r="104" spans="1:68" s="96" customForma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</row>
    <row r="105" spans="1:68" s="96" customForma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</row>
    <row r="106" spans="1:68" s="96" customForma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</row>
    <row r="107" spans="1:68" s="96" customForma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</row>
    <row r="108" spans="1:68" s="96" customForma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</row>
    <row r="109" spans="1:68" s="96" customForma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</row>
    <row r="110" spans="1:68" s="96" customForma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</row>
    <row r="111" spans="1:68" s="96" customForma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</row>
    <row r="112" spans="1:68" s="96" customForma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</row>
    <row r="113" spans="1:68" s="96" customForma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</row>
    <row r="114" spans="1:68" s="96" customForma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</row>
    <row r="115" spans="1:68" s="96" customForma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</row>
    <row r="116" spans="1:68" s="96" customForma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</row>
    <row r="117" spans="1:68" s="96" customForma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</row>
    <row r="118" spans="1:68" s="96" customForma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</row>
    <row r="119" spans="1:68" s="96" customForma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</row>
    <row r="120" spans="1:68" s="96" customForma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</row>
    <row r="121" spans="1:68" s="96" customForma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</row>
    <row r="122" spans="1:68" s="96" customForma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</row>
    <row r="123" spans="1:68" s="96" customForma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</row>
    <row r="124" spans="1:68" s="96" customForma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</row>
    <row r="125" spans="1:68" s="96" customForma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</row>
    <row r="126" spans="1:68" s="96" customForma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</row>
    <row r="127" spans="1:68" s="96" customForma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</row>
    <row r="128" spans="1:68" s="96" customForma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</row>
    <row r="129" spans="1:68" s="96" customForma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</row>
    <row r="130" spans="1:68" s="96" customForma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</row>
    <row r="131" spans="1:68" s="96" customForma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</row>
    <row r="132" spans="1:68" s="96" customForma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</row>
    <row r="133" spans="1:68" s="96" customForma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</row>
    <row r="134" spans="1:68" s="96" customForma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</row>
    <row r="135" spans="1:68" s="96" customForma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</row>
    <row r="136" spans="1:68" s="96" customForma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</row>
    <row r="137" spans="1:68" s="96" customForma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</row>
    <row r="138" spans="1:68" s="96" customForma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</row>
    <row r="139" spans="1:68" s="96" customForma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</row>
    <row r="140" spans="1:68" s="96" customForma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</row>
    <row r="141" spans="1:68" s="96" customForma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</row>
    <row r="142" spans="1:68" s="96" customForma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</row>
    <row r="143" spans="1:68" s="96" customForma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</row>
    <row r="144" spans="1:68" s="96" customForma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</row>
    <row r="145" spans="1:68" s="96" customForma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</row>
    <row r="146" spans="1:68" s="96" customForma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</row>
    <row r="147" spans="1:68" s="96" customForma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</row>
    <row r="148" spans="1:68" s="96" customForma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</row>
    <row r="149" spans="1:68" s="96" customForma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</row>
    <row r="150" spans="1:68" s="96" customForma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</row>
    <row r="151" spans="1:68" s="96" customForma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</row>
    <row r="152" spans="1:68" s="96" customForma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</row>
    <row r="153" spans="1:68" s="96" customForma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</row>
    <row r="154" spans="1:68" s="96" customForma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</row>
    <row r="155" spans="1:68" s="96" customForma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</row>
    <row r="156" spans="1:68" s="96" customForma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</row>
    <row r="157" spans="1:68" s="96" customForma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</row>
    <row r="158" spans="1:68" s="96" customForma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</row>
    <row r="159" spans="1:68" s="96" customForma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</row>
    <row r="160" spans="1:68" s="96" customForma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</row>
    <row r="161" spans="1:68" s="96" customForma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</row>
    <row r="162" spans="1:68" s="96" customForma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</row>
    <row r="163" spans="1:68" s="96" customForma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</row>
    <row r="164" spans="1:68" s="96" customForma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</row>
    <row r="165" spans="1:68" s="96" customForma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</row>
    <row r="166" spans="1:68" s="96" customForma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</row>
    <row r="167" spans="1:68" s="96" customForma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</row>
    <row r="168" spans="1:68" s="96" customForma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</row>
    <row r="169" spans="1:68" s="96" customForma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</row>
    <row r="170" spans="1:68" s="96" customForma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</row>
    <row r="171" spans="1:68" s="96" customForma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</row>
    <row r="172" spans="1:68" s="96" customForma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</row>
    <row r="173" spans="1:68" s="96" customForma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</row>
    <row r="174" spans="1:68" s="96" customForma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</row>
    <row r="175" spans="1:68" s="96" customForma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</row>
    <row r="176" spans="1:68" s="96" customForma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</row>
    <row r="177" spans="1:68" s="96" customForma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</row>
    <row r="178" spans="1:68" s="96" customForma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</row>
    <row r="179" spans="1:68" s="96" customForma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</row>
    <row r="180" spans="1:68" s="96" customForma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</row>
    <row r="181" spans="1:68" s="96" customForma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</row>
    <row r="182" spans="1:68" s="96" customForma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</row>
    <row r="183" spans="1:68" s="96" customForma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</row>
    <row r="184" spans="1:68" s="96" customForma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</row>
    <row r="185" spans="1:68" s="96" customForma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</row>
    <row r="186" spans="1:68" s="96" customForma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</row>
    <row r="187" spans="1:68" s="96" customForma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</row>
    <row r="188" spans="1:68" s="96" customForma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</row>
    <row r="189" spans="1:68" s="96" customForma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</row>
    <row r="190" spans="1:68" s="96" customForma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</row>
    <row r="191" spans="1:68" s="96" customForma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</row>
    <row r="192" spans="1:68" s="96" customForma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</row>
    <row r="193" spans="1:68" s="96" customForma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</row>
    <row r="194" spans="1:68" s="96" customForma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</row>
    <row r="195" spans="1:68" s="96" customForma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</row>
    <row r="196" spans="1:68" s="96" customForma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</row>
    <row r="197" spans="1:68" s="96" customForma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</row>
    <row r="198" spans="1:68" s="96" customForma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</row>
    <row r="199" spans="1:68" s="96" customForma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</row>
    <row r="200" spans="1:68" s="96" customForma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</row>
    <row r="201" spans="1:68" s="96" customForma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</row>
    <row r="202" spans="1:68" s="96" customForma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</row>
    <row r="203" spans="1:68" s="96" customForma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</row>
    <row r="204" spans="1:68" s="96" customForma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</row>
    <row r="205" spans="1:68" s="96" customForma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</row>
    <row r="206" spans="1:68" s="96" customForma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</row>
    <row r="207" spans="1:68" s="96" customForma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</row>
    <row r="208" spans="1:68" s="96" customForma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</row>
    <row r="209" spans="1:68" s="96" customForma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</row>
    <row r="210" spans="1:68" s="96" customForma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</row>
    <row r="211" spans="1:68" s="96" customForma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</row>
    <row r="212" spans="1:68" s="96" customForma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</row>
    <row r="213" spans="1:68" s="96" customForma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</row>
    <row r="214" spans="1:68" s="96" customForma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</row>
    <row r="215" spans="1:68" s="96" customForma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</row>
    <row r="216" spans="1:68" s="96" customForma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</row>
    <row r="217" spans="1:68" s="96" customForma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</row>
    <row r="218" spans="1:68" s="96" customForma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</row>
    <row r="219" spans="1:68" s="96" customForma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</row>
    <row r="220" spans="1:68" s="96" customForma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</row>
    <row r="221" spans="1:68" s="96" customForma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</row>
    <row r="222" spans="1:68" s="96" customForma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</row>
    <row r="223" spans="1:68" s="96" customForma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</row>
    <row r="224" spans="1:68" s="96" customForma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</row>
    <row r="225" spans="1:53" s="96" customForma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</row>
    <row r="226" spans="1:53" s="96" customForma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</row>
    <row r="227" spans="1:53" s="96" customForma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</row>
    <row r="228" spans="1:53" s="96" customForma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</row>
    <row r="229" spans="1:53" s="96" customForma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</row>
    <row r="230" spans="1:53" s="96" customForma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</row>
    <row r="231" spans="1:53" s="96" customForma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</row>
    <row r="232" spans="1:53" s="96" customForma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</row>
    <row r="233" spans="1:53" s="96" customForma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</row>
    <row r="234" spans="1:53" s="96" customForma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</row>
    <row r="235" spans="1:53" s="96" customForma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</row>
    <row r="236" spans="1:53" s="96" customForma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</row>
    <row r="237" spans="1:53" s="96" customForma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</row>
    <row r="238" spans="1:53" s="96" customForma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</row>
    <row r="239" spans="1:53" s="96" customForma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</row>
    <row r="240" spans="1:53" s="96" customForma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</row>
    <row r="241" spans="1:53" s="96" customForma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</row>
    <row r="242" spans="1:53" s="96" customForma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</row>
    <row r="243" spans="1:53" s="96" customForma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</row>
    <row r="244" spans="1:53" s="96" customForma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</row>
    <row r="245" spans="1:53" s="96" customForma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</row>
    <row r="246" spans="1:53" s="96" customForma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</row>
    <row r="247" spans="1:53" s="96" customForma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</row>
    <row r="248" spans="1:53" s="96" customForma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</row>
    <row r="249" spans="1:53" s="96" customForma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</row>
    <row r="250" spans="1:53" s="96" customForma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</row>
    <row r="251" spans="1:53" s="96" customForma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</row>
    <row r="252" spans="1:53" s="96" customForma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</row>
    <row r="253" spans="1:53" s="96" customForma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</row>
    <row r="254" spans="1:53" s="96" customForma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</row>
    <row r="255" spans="1:53" s="96" customForma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</row>
    <row r="256" spans="1:53" s="96" customForma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</row>
    <row r="257" spans="1:53" s="96" customForma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</row>
    <row r="258" spans="1:53" s="96" customForma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</row>
    <row r="259" spans="1:53" s="96" customForma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</row>
    <row r="260" spans="1:53" s="96" customForma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</row>
    <row r="261" spans="1:53" s="96" customForma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</row>
    <row r="262" spans="1:53" s="96" customForma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</row>
    <row r="263" spans="1:53" s="96" customForma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</row>
    <row r="264" spans="1:53" s="96" customForma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</row>
    <row r="265" spans="1:53" s="96" customForma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</row>
    <row r="266" spans="1:53" s="96" customForma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</row>
    <row r="267" spans="1:53" s="96" customForma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</row>
    <row r="268" spans="1:53" s="96" customForma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</row>
    <row r="269" spans="1:53" s="96" customForma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</row>
    <row r="270" spans="1:53" s="96" customForma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</row>
    <row r="271" spans="1:53" s="96" customForma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</row>
    <row r="272" spans="1:53" s="96" customForma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</row>
    <row r="273" spans="1:53" s="96" customForma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</row>
    <row r="274" spans="1:53" s="96" customForma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</row>
    <row r="275" spans="1:53" s="96" customForma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</row>
    <row r="276" spans="1:53" s="96" customForma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</row>
    <row r="277" spans="1:53" s="96" customForma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</row>
    <row r="278" spans="1:53" s="96" customForma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</row>
    <row r="279" spans="1:53" s="96" customForma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</row>
    <row r="280" spans="1:53" s="96" customForma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</row>
    <row r="281" spans="1:53" s="96" customForma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</row>
    <row r="282" spans="1:53" s="96" customForma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</row>
    <row r="283" spans="1:53" s="96" customForma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</row>
    <row r="284" spans="1:53" s="96" customForma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</row>
    <row r="285" spans="1:53" s="96" customForma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</row>
    <row r="286" spans="1:53" s="96" customForma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</row>
    <row r="287" spans="1:53" s="96" customForma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</row>
    <row r="288" spans="1:53" s="96" customForma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</row>
    <row r="289" spans="1:53" s="96" customForma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</row>
    <row r="290" spans="1:53" s="96" customForma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</row>
    <row r="291" spans="1:53" s="96" customForma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</row>
    <row r="292" spans="1:53" s="96" customForma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</row>
    <row r="293" spans="1:53" s="96" customForma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</row>
    <row r="294" spans="1:53" s="96" customForma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</row>
    <row r="295" spans="1:53" s="96" customForma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</row>
    <row r="296" spans="1:53" s="96" customForma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</row>
    <row r="297" spans="1:53" s="96" customForma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</row>
    <row r="298" spans="1:53" s="96" customForma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</row>
    <row r="299" spans="1:53" s="96" customForma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</row>
    <row r="300" spans="1:53" s="96" customForma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</row>
    <row r="301" spans="1:53" s="96" customForma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</row>
    <row r="302" spans="1:53" s="96" customForma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</row>
    <row r="303" spans="1:53" s="96" customForma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</row>
    <row r="304" spans="1:53" s="96" customForma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</row>
    <row r="305" spans="1:53" s="96" customForma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</row>
    <row r="306" spans="1:53" s="96" customForma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</row>
    <row r="307" spans="1:53" s="96" customForma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</row>
    <row r="308" spans="1:53" s="96" customForma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</row>
    <row r="309" spans="1:53" s="96" customForma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</row>
    <row r="310" spans="1:53" s="96" customForma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</row>
    <row r="311" spans="1:53" s="96" customForma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</row>
    <row r="312" spans="1:53" s="96" customForma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</row>
    <row r="313" spans="1:53" s="96" customForma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</row>
    <row r="314" spans="1:53" s="96" customForma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</row>
    <row r="315" spans="1:53" s="96" customForma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</row>
    <row r="316" spans="1:53" s="96" customForma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</row>
    <row r="317" spans="1:53" s="96" customForma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</row>
    <row r="318" spans="1:53" s="96" customForma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</row>
    <row r="319" spans="1:53" s="96" customForma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</row>
    <row r="320" spans="1:53" s="96" customForma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</row>
    <row r="321" spans="1:53" s="96" customForma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</row>
    <row r="322" spans="1:53" s="96" customForma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</row>
    <row r="323" spans="1:53" s="96" customForma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</row>
    <row r="324" spans="1:53" s="96" customForma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</row>
    <row r="325" spans="1:53" s="96" customForma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</row>
    <row r="326" spans="1:53" s="96" customForma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</row>
    <row r="327" spans="1:53" s="96" customForma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</row>
    <row r="328" spans="1:53" s="96" customForma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</row>
    <row r="329" spans="1:53" s="96" customForma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</row>
    <row r="330" spans="1:53" s="96" customForma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</row>
    <row r="331" spans="1:53" s="96" customForma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</row>
    <row r="332" spans="1:53" s="96" customForma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</row>
    <row r="333" spans="1:53" s="96" customForma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</row>
    <row r="334" spans="1:53" s="96" customForma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</row>
    <row r="335" spans="1:53" s="96" customForma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</row>
    <row r="336" spans="1:53" s="96" customForma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</row>
    <row r="337" spans="1:53" s="96" customForma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</row>
    <row r="338" spans="1:53" s="96" customForma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</row>
    <row r="339" spans="1:53" s="96" customForma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</row>
    <row r="340" spans="1:53" s="96" customForma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</row>
    <row r="341" spans="1:53" s="96" customForma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</row>
    <row r="342" spans="1:53" s="96" customForma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</row>
    <row r="343" spans="1:53" s="96" customForma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</row>
    <row r="344" spans="1:53" s="96" customForma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</row>
    <row r="345" spans="1:53" s="96" customForma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</row>
    <row r="346" spans="1:53" s="96" customForma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</row>
    <row r="347" spans="1:53" s="96" customForma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</row>
    <row r="348" spans="1:53" s="96" customForma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</row>
    <row r="349" spans="1:53" s="96" customForma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</row>
    <row r="350" spans="1:53" s="96" customForma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</row>
    <row r="351" spans="1:53" s="96" customForma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</row>
    <row r="352" spans="1:53" s="96" customForma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</row>
    <row r="353" spans="1:53" s="96" customForma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</row>
    <row r="354" spans="1:53" s="96" customForma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</row>
    <row r="355" spans="1:53" s="96" customForma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</row>
    <row r="356" spans="1:53" s="96" customForma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</row>
    <row r="357" spans="1:53" s="96" customForma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</row>
    <row r="358" spans="1:53" s="96" customForma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</row>
    <row r="359" spans="1:53" s="96" customForma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</row>
    <row r="360" spans="1:53" s="96" customForma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</row>
    <row r="361" spans="1:53" s="96" customForma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</row>
    <row r="362" spans="1:53" s="96" customForma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</row>
    <row r="363" spans="1:53" s="96" customForma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</row>
    <row r="364" spans="1:53" s="96" customForma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</row>
    <row r="365" spans="1:53" s="96" customForma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</row>
    <row r="366" spans="1:53" s="96" customForma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</row>
    <row r="367" spans="1:53" s="96" customForma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</row>
    <row r="368" spans="1:53" s="96" customForma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</row>
    <row r="369" spans="1:53" s="96" customForma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</row>
    <row r="370" spans="1:53" s="96" customForma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</row>
    <row r="371" spans="1:53" s="96" customForma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</row>
    <row r="372" spans="1:53" s="96" customForma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</row>
    <row r="373" spans="1:53" s="96" customForma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</row>
    <row r="374" spans="1:53" s="96" customForma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</row>
    <row r="375" spans="1:53" s="96" customForma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</row>
    <row r="376" spans="1:53" s="96" customForma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</row>
    <row r="377" spans="1:53" s="96" customForma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</row>
    <row r="378" spans="1:53" s="96" customForma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</row>
    <row r="379" spans="1:53" s="96" customForma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</row>
    <row r="380" spans="1:53" s="96" customForma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</row>
    <row r="381" spans="1:53" s="96" customForma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</row>
    <row r="382" spans="1:53" s="96" customForma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</row>
    <row r="383" spans="1:53" s="96" customForma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</row>
    <row r="384" spans="1:53" s="96" customForma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</row>
    <row r="385" spans="1:53" s="96" customForma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</row>
    <row r="386" spans="1:53" s="96" customForma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</row>
    <row r="387" spans="1:53" s="96" customForma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</row>
    <row r="388" spans="1:53" s="96" customForma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</row>
    <row r="389" spans="1:53" s="96" customForma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</row>
    <row r="390" spans="1:53" s="96" customForma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</row>
    <row r="391" spans="1:53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</row>
  </sheetData>
  <sheetProtection algorithmName="SHA-512" hashValue="ZDMtoI3Y5QwP3lQqRCQqyX+BX74PCzKt2+5nR4HhsP3Llee6Td256GgV987XWrLMPjnLqkb8V671S/R565qMwg==" saltValue="bJSay75PyTMoO605BDXHPw==" spinCount="100000" sheet="1" objects="1" scenarios="1"/>
  <mergeCells count="48">
    <mergeCell ref="E1:H1"/>
    <mergeCell ref="K1:L1"/>
    <mergeCell ref="M1:N1"/>
    <mergeCell ref="E2:H2"/>
    <mergeCell ref="K2:L2"/>
    <mergeCell ref="M2:N2"/>
    <mergeCell ref="A3:A4"/>
    <mergeCell ref="B3:D3"/>
    <mergeCell ref="E3:F3"/>
    <mergeCell ref="G3:G4"/>
    <mergeCell ref="H3:H4"/>
    <mergeCell ref="P5:Q5"/>
    <mergeCell ref="H6:Q7"/>
    <mergeCell ref="H8:Q8"/>
    <mergeCell ref="J3:J4"/>
    <mergeCell ref="K3:K4"/>
    <mergeCell ref="L3:N3"/>
    <mergeCell ref="Q3:S3"/>
    <mergeCell ref="P4:Q4"/>
    <mergeCell ref="I3:I4"/>
    <mergeCell ref="A30:A33"/>
    <mergeCell ref="P27:Q27"/>
    <mergeCell ref="K28:L28"/>
    <mergeCell ref="P28:Q28"/>
    <mergeCell ref="B29:C29"/>
    <mergeCell ref="D29:E29"/>
    <mergeCell ref="F29:G29"/>
    <mergeCell ref="H29:I29"/>
    <mergeCell ref="J29:K29"/>
    <mergeCell ref="K34:L34"/>
    <mergeCell ref="J10:O11"/>
    <mergeCell ref="J13:O14"/>
    <mergeCell ref="L29:N29"/>
    <mergeCell ref="O29:Q29"/>
    <mergeCell ref="J15:O16"/>
    <mergeCell ref="J17:O18"/>
    <mergeCell ref="J21:O22"/>
    <mergeCell ref="Q10:V11"/>
    <mergeCell ref="Q13:V14"/>
    <mergeCell ref="Q15:V16"/>
    <mergeCell ref="Q17:V18"/>
    <mergeCell ref="Q21:V22"/>
    <mergeCell ref="R29:W29"/>
    <mergeCell ref="C13:H14"/>
    <mergeCell ref="C15:H16"/>
    <mergeCell ref="C17:H18"/>
    <mergeCell ref="C10:H11"/>
    <mergeCell ref="C21:H22"/>
  </mergeCells>
  <conditionalFormatting sqref="L5:N5 L9:N9 L23:N27">
    <cfRule type="cellIs" dxfId="74" priority="40" operator="lessThan">
      <formula>0</formula>
    </cfRule>
  </conditionalFormatting>
  <conditionalFormatting sqref="W5:W27">
    <cfRule type="containsBlanks" dxfId="73" priority="39">
      <formula>LEN(TRIM(W5))=0</formula>
    </cfRule>
  </conditionalFormatting>
  <conditionalFormatting sqref="K5 B9:I9 K9 B7:G7 B5:I5 B6:H6 B10:C10 B11:B12 D12:I12 B19:I19 B13:C13 B14:B18 B27:I27 B20:B26 H20:I20 I13:I18 I10:I11 H23:I26 I21:I22 B8:H8 K23:K27">
    <cfRule type="cellIs" dxfId="72" priority="38" operator="lessThan">
      <formula>0</formula>
    </cfRule>
  </conditionalFormatting>
  <conditionalFormatting sqref="B30 L30 O30:Q33">
    <cfRule type="cellIs" dxfId="71" priority="37" operator="lessThan">
      <formula>0</formula>
    </cfRule>
  </conditionalFormatting>
  <conditionalFormatting sqref="A5:A27">
    <cfRule type="cellIs" dxfId="70" priority="36" operator="equal">
      <formula>TODAY()</formula>
    </cfRule>
  </conditionalFormatting>
  <conditionalFormatting sqref="J5 J9 J23:J27">
    <cfRule type="cellIs" dxfId="69" priority="35" operator="lessThan">
      <formula>0</formula>
    </cfRule>
  </conditionalFormatting>
  <conditionalFormatting sqref="C5:D9 C10 D12 C19:D19 C13 C27:D27">
    <cfRule type="expression" dxfId="68" priority="34">
      <formula>IF(C5&lt;0,"opcional","0")</formula>
    </cfRule>
  </conditionalFormatting>
  <conditionalFormatting sqref="J30">
    <cfRule type="cellIs" dxfId="67" priority="33" operator="lessThan">
      <formula>0</formula>
    </cfRule>
  </conditionalFormatting>
  <conditionalFormatting sqref="C15">
    <cfRule type="cellIs" dxfId="66" priority="32" operator="lessThan">
      <formula>0</formula>
    </cfRule>
  </conditionalFormatting>
  <conditionalFormatting sqref="C15">
    <cfRule type="expression" dxfId="65" priority="31">
      <formula>IF(C15&lt;0,"opcional","0")</formula>
    </cfRule>
  </conditionalFormatting>
  <conditionalFormatting sqref="C25">
    <cfRule type="cellIs" dxfId="64" priority="26" operator="lessThan">
      <formula>0</formula>
    </cfRule>
  </conditionalFormatting>
  <conditionalFormatting sqref="C25">
    <cfRule type="expression" dxfId="63" priority="25">
      <formula>IF(C25&lt;0,"opcional","0")</formula>
    </cfRule>
  </conditionalFormatting>
  <conditionalFormatting sqref="C20 G20 C23">
    <cfRule type="cellIs" dxfId="62" priority="28" operator="lessThan">
      <formula>0</formula>
    </cfRule>
  </conditionalFormatting>
  <conditionalFormatting sqref="C20 C23">
    <cfRule type="expression" dxfId="61" priority="27">
      <formula>IF(C20&lt;0,"opcional","0")</formula>
    </cfRule>
  </conditionalFormatting>
  <conditionalFormatting sqref="C17">
    <cfRule type="cellIs" dxfId="60" priority="24" operator="lessThan">
      <formula>0</formula>
    </cfRule>
  </conditionalFormatting>
  <conditionalFormatting sqref="C17">
    <cfRule type="expression" dxfId="59" priority="23">
      <formula>IF(C17&lt;0,"opcional","0")</formula>
    </cfRule>
  </conditionalFormatting>
  <conditionalFormatting sqref="C21">
    <cfRule type="cellIs" dxfId="58" priority="22" operator="lessThan">
      <formula>0</formula>
    </cfRule>
  </conditionalFormatting>
  <conditionalFormatting sqref="C21">
    <cfRule type="expression" dxfId="57" priority="21">
      <formula>IF(C21&lt;0,"opcional","0")</formula>
    </cfRule>
  </conditionalFormatting>
  <conditionalFormatting sqref="J10 K12:O12 J19:O19 J13 O20">
    <cfRule type="cellIs" dxfId="56" priority="20" operator="lessThan">
      <formula>0</formula>
    </cfRule>
  </conditionalFormatting>
  <conditionalFormatting sqref="J10 K12 J19:K19 J13">
    <cfRule type="expression" dxfId="55" priority="19">
      <formula>IF(J10&lt;0,"opcional","0")</formula>
    </cfRule>
  </conditionalFormatting>
  <conditionalFormatting sqref="J15">
    <cfRule type="cellIs" dxfId="54" priority="18" operator="lessThan">
      <formula>0</formula>
    </cfRule>
  </conditionalFormatting>
  <conditionalFormatting sqref="J15">
    <cfRule type="expression" dxfId="53" priority="17">
      <formula>IF(J15&lt;0,"opcional","0")</formula>
    </cfRule>
  </conditionalFormatting>
  <conditionalFormatting sqref="J20 N20">
    <cfRule type="cellIs" dxfId="52" priority="16" operator="lessThan">
      <formula>0</formula>
    </cfRule>
  </conditionalFormatting>
  <conditionalFormatting sqref="J20">
    <cfRule type="expression" dxfId="51" priority="15">
      <formula>IF(J20&lt;0,"opcional","0")</formula>
    </cfRule>
  </conditionalFormatting>
  <conditionalFormatting sqref="J17">
    <cfRule type="cellIs" dxfId="50" priority="14" operator="lessThan">
      <formula>0</formula>
    </cfRule>
  </conditionalFormatting>
  <conditionalFormatting sqref="J17">
    <cfRule type="expression" dxfId="49" priority="13">
      <formula>IF(J17&lt;0,"opcional","0")</formula>
    </cfRule>
  </conditionalFormatting>
  <conditionalFormatting sqref="J21">
    <cfRule type="cellIs" dxfId="48" priority="12" operator="lessThan">
      <formula>0</formula>
    </cfRule>
  </conditionalFormatting>
  <conditionalFormatting sqref="J21">
    <cfRule type="expression" dxfId="47" priority="11">
      <formula>IF(J21&lt;0,"opcional","0")</formula>
    </cfRule>
  </conditionalFormatting>
  <conditionalFormatting sqref="Q10 R12:V12 Q19:V19 Q13 V20">
    <cfRule type="cellIs" dxfId="46" priority="10" operator="lessThan">
      <formula>0</formula>
    </cfRule>
  </conditionalFormatting>
  <conditionalFormatting sqref="Q10 R12 Q19:R19 Q13">
    <cfRule type="expression" dxfId="45" priority="9">
      <formula>IF(Q10&lt;0,"opcional","0")</formula>
    </cfRule>
  </conditionalFormatting>
  <conditionalFormatting sqref="Q15">
    <cfRule type="cellIs" dxfId="44" priority="8" operator="lessThan">
      <formula>0</formula>
    </cfRule>
  </conditionalFormatting>
  <conditionalFormatting sqref="Q15">
    <cfRule type="expression" dxfId="43" priority="7">
      <formula>IF(Q15&lt;0,"opcional","0")</formula>
    </cfRule>
  </conditionalFormatting>
  <conditionalFormatting sqref="Q20 U20">
    <cfRule type="cellIs" dxfId="42" priority="6" operator="lessThan">
      <formula>0</formula>
    </cfRule>
  </conditionalFormatting>
  <conditionalFormatting sqref="Q20">
    <cfRule type="expression" dxfId="41" priority="5">
      <formula>IF(Q20&lt;0,"opcional","0")</formula>
    </cfRule>
  </conditionalFormatting>
  <conditionalFormatting sqref="Q17">
    <cfRule type="cellIs" dxfId="40" priority="4" operator="lessThan">
      <formula>0</formula>
    </cfRule>
  </conditionalFormatting>
  <conditionalFormatting sqref="Q17">
    <cfRule type="expression" dxfId="39" priority="3">
      <formula>IF(Q17&lt;0,"opcional","0")</formula>
    </cfRule>
  </conditionalFormatting>
  <conditionalFormatting sqref="Q21">
    <cfRule type="cellIs" dxfId="38" priority="2" operator="lessThan">
      <formula>0</formula>
    </cfRule>
  </conditionalFormatting>
  <conditionalFormatting sqref="Q21">
    <cfRule type="expression" dxfId="37" priority="1">
      <formula>IF(Q21&lt;0,"opcional","0")</formula>
    </cfRule>
  </conditionalFormatting>
  <hyperlinks>
    <hyperlink ref="Q13:V14" r:id="rId1" display="🔹  PLANILHA DT V1.2 - 2021+2020 (Com Atualizações)" xr:uid="{6DE331BD-36B2-B144-AA4E-D2AAAE34A3FB}"/>
  </hyperlinks>
  <pageMargins left="0.511811024" right="0.511811024" top="0.78740157499999996" bottom="0.78740157499999996" header="0.31496062000000002" footer="0.31496062000000002"/>
  <pageSetup paperSize="9" orientation="portrait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4C9F6-7858-8743-AB16-DD63804FA8EA}">
  <sheetPr codeName="Planilha14">
    <tabColor theme="9" tint="-0.249977111117893"/>
  </sheetPr>
  <dimension ref="A1:EA610"/>
  <sheetViews>
    <sheetView showGridLines="0" showRowColHeaders="0" topLeftCell="A5" zoomScaleNormal="100" workbookViewId="0">
      <selection activeCell="AD337" sqref="AD337"/>
    </sheetView>
  </sheetViews>
  <sheetFormatPr defaultColWidth="9.125" defaultRowHeight="15.75"/>
  <cols>
    <col min="1" max="1" width="12" style="112" customWidth="1"/>
    <col min="2" max="2" width="18.125" style="112" customWidth="1"/>
    <col min="3" max="4" width="16.625" style="112" customWidth="1"/>
    <col min="5" max="5" width="15.125" style="112" customWidth="1"/>
    <col min="6" max="6" width="14.5" style="112" customWidth="1"/>
    <col min="7" max="7" width="15.375" style="112" bestFit="1" customWidth="1"/>
    <col min="8" max="8" width="15.625" style="112" customWidth="1"/>
    <col min="9" max="9" width="15.125" style="112" customWidth="1"/>
    <col min="10" max="10" width="10.5" style="112" customWidth="1"/>
    <col min="11" max="11" width="5.125" style="112" customWidth="1"/>
    <col min="12" max="12" width="5" style="112" customWidth="1"/>
    <col min="13" max="13" width="9.625" style="112" customWidth="1"/>
    <col min="14" max="14" width="9.875" style="112" customWidth="1"/>
    <col min="15" max="15" width="10.5" style="112" customWidth="1"/>
    <col min="16" max="16" width="2.5" style="112" customWidth="1"/>
    <col min="17" max="17" width="11.625" style="112" customWidth="1"/>
    <col min="18" max="18" width="11.5" style="112" customWidth="1"/>
    <col min="19" max="30" width="9.125" style="112"/>
    <col min="31" max="31" width="12.5" style="112" bestFit="1" customWidth="1"/>
    <col min="32" max="32" width="7.375" style="112" customWidth="1"/>
    <col min="33" max="33" width="6.875" style="112" customWidth="1"/>
    <col min="34" max="40" width="9.125" style="112"/>
    <col min="41" max="41" width="11.625" style="112" bestFit="1" customWidth="1"/>
    <col min="42" max="42" width="12" style="129" customWidth="1"/>
    <col min="43" max="43" width="11.5" style="112" bestFit="1" customWidth="1"/>
    <col min="44" max="44" width="12.625" style="112" customWidth="1"/>
    <col min="45" max="86" width="9.125" style="112"/>
    <col min="87" max="131" width="9.125" style="55"/>
    <col min="132" max="16384" width="9.125" style="112"/>
  </cols>
  <sheetData>
    <row r="1" spans="1:131" s="21" customFormat="1" ht="11.25" customHeight="1" thickBot="1">
      <c r="A1" s="70"/>
      <c r="B1" s="522" t="s">
        <v>37</v>
      </c>
      <c r="C1" s="522"/>
      <c r="D1" s="522"/>
      <c r="E1" s="522"/>
      <c r="F1" s="522"/>
      <c r="M1" s="71"/>
      <c r="N1" s="71"/>
      <c r="O1" s="71"/>
    </row>
    <row r="2" spans="1:131" s="89" customFormat="1" ht="18.75" customHeight="1" thickTop="1">
      <c r="A2" s="70"/>
      <c r="B2" s="522"/>
      <c r="C2" s="522"/>
      <c r="D2" s="522"/>
      <c r="E2" s="522"/>
      <c r="F2" s="522"/>
      <c r="G2" s="73"/>
      <c r="H2" s="194"/>
      <c r="I2" s="195"/>
      <c r="J2" s="605"/>
      <c r="K2" s="74"/>
      <c r="L2" s="75"/>
      <c r="M2" s="196"/>
      <c r="N2" s="196"/>
      <c r="O2" s="196"/>
      <c r="P2" s="77"/>
      <c r="Q2" s="78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80"/>
      <c r="AI2" s="80"/>
      <c r="AJ2" s="80"/>
      <c r="AK2" s="80"/>
      <c r="AL2" s="80"/>
      <c r="AM2" s="197"/>
      <c r="AN2" s="83" t="str">
        <f>A7</f>
        <v>JAN</v>
      </c>
      <c r="AO2" s="84">
        <f>H7</f>
        <v>0</v>
      </c>
      <c r="AP2" s="198">
        <f>Configurar!$J$10*20</f>
        <v>4000</v>
      </c>
      <c r="AQ2" s="85"/>
      <c r="AR2" s="87"/>
      <c r="AS2" s="88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</row>
    <row r="3" spans="1:131" s="89" customFormat="1" ht="18.75" customHeight="1">
      <c r="A3" s="263" t="s">
        <v>90</v>
      </c>
      <c r="B3" s="522"/>
      <c r="C3" s="522"/>
      <c r="D3" s="522"/>
      <c r="E3" s="522"/>
      <c r="F3" s="522"/>
      <c r="G3" s="73"/>
      <c r="H3" s="194"/>
      <c r="I3" s="195"/>
      <c r="J3" s="605"/>
      <c r="K3" s="74"/>
      <c r="L3" s="75"/>
      <c r="M3" s="196"/>
      <c r="N3" s="196"/>
      <c r="O3" s="196"/>
      <c r="P3" s="77"/>
      <c r="Q3" s="199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82"/>
      <c r="AI3" s="82"/>
      <c r="AJ3" s="82"/>
      <c r="AK3" s="82"/>
      <c r="AL3" s="82"/>
      <c r="AM3" s="197"/>
      <c r="AN3" s="83" t="str">
        <f t="shared" ref="AN3:AN13" si="0">A8</f>
        <v>FEV</v>
      </c>
      <c r="AO3" s="84">
        <f>H8</f>
        <v>0</v>
      </c>
      <c r="AP3" s="198">
        <f>Configurar!$J$10*20</f>
        <v>4000</v>
      </c>
      <c r="AQ3" s="85"/>
      <c r="AR3" s="87"/>
      <c r="AS3" s="88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</row>
    <row r="4" spans="1:131" s="96" customFormat="1" ht="22.5" customHeight="1" thickBot="1">
      <c r="A4" s="70"/>
      <c r="B4" s="522"/>
      <c r="C4" s="522"/>
      <c r="D4" s="522"/>
      <c r="E4" s="522"/>
      <c r="F4" s="522"/>
      <c r="G4" s="21"/>
      <c r="H4" s="200"/>
      <c r="I4" s="201"/>
      <c r="J4" s="605"/>
      <c r="K4" s="74"/>
      <c r="L4" s="202"/>
      <c r="M4" s="203"/>
      <c r="N4" s="204"/>
      <c r="O4" s="204"/>
      <c r="P4" s="55"/>
      <c r="Q4" s="92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93"/>
      <c r="AI4" s="93"/>
      <c r="AJ4" s="93"/>
      <c r="AK4" s="93"/>
      <c r="AL4" s="93"/>
      <c r="AM4" s="205"/>
      <c r="AN4" s="83" t="str">
        <f t="shared" si="0"/>
        <v>MAR</v>
      </c>
      <c r="AO4" s="84">
        <f>H11</f>
        <v>0</v>
      </c>
      <c r="AP4" s="198">
        <f>Configurar!$J$10*20</f>
        <v>4000</v>
      </c>
      <c r="AQ4" s="85"/>
      <c r="AR4" s="87"/>
      <c r="AS4" s="9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5"/>
      <c r="DW4" s="55"/>
      <c r="DX4" s="55"/>
      <c r="DY4" s="55"/>
      <c r="DZ4" s="55"/>
      <c r="EA4" s="55"/>
    </row>
    <row r="5" spans="1:131" ht="16.5" thickTop="1">
      <c r="A5" s="609" t="s">
        <v>77</v>
      </c>
      <c r="B5" s="612" t="s">
        <v>91</v>
      </c>
      <c r="C5" s="613"/>
      <c r="D5" s="613"/>
      <c r="E5" s="515" t="s">
        <v>84</v>
      </c>
      <c r="F5" s="518" t="s">
        <v>20</v>
      </c>
      <c r="G5" s="610" t="s">
        <v>68</v>
      </c>
      <c r="H5" s="613" t="s">
        <v>63</v>
      </c>
      <c r="I5" s="610" t="s">
        <v>59</v>
      </c>
      <c r="J5" s="110"/>
      <c r="K5" s="110"/>
      <c r="L5" s="615" t="s">
        <v>29</v>
      </c>
      <c r="M5" s="615"/>
      <c r="N5" s="615"/>
      <c r="O5" s="206"/>
      <c r="P5" s="55"/>
      <c r="Q5" s="524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82"/>
      <c r="AI5" s="82"/>
      <c r="AJ5" s="82"/>
      <c r="AK5" s="82"/>
      <c r="AL5" s="82"/>
      <c r="AM5" s="197"/>
      <c r="AN5" s="83" t="str">
        <f t="shared" si="0"/>
        <v>ABR</v>
      </c>
      <c r="AO5" s="84">
        <f t="shared" ref="AO5:AO13" si="1">H12</f>
        <v>0</v>
      </c>
      <c r="AP5" s="198">
        <f>Configurar!$J$11*20</f>
        <v>0</v>
      </c>
      <c r="AQ5" s="85"/>
      <c r="AR5" s="87"/>
      <c r="AS5" s="9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</row>
    <row r="6" spans="1:131" ht="15.95" customHeight="1">
      <c r="A6" s="609"/>
      <c r="B6" s="375" t="s">
        <v>94</v>
      </c>
      <c r="C6" s="376" t="s">
        <v>38</v>
      </c>
      <c r="D6" s="377" t="s">
        <v>39</v>
      </c>
      <c r="E6" s="517"/>
      <c r="F6" s="519"/>
      <c r="G6" s="611"/>
      <c r="H6" s="614"/>
      <c r="I6" s="611"/>
      <c r="J6" s="114" t="s">
        <v>28</v>
      </c>
      <c r="K6" s="606" t="s">
        <v>24</v>
      </c>
      <c r="L6" s="606"/>
      <c r="M6" s="115" t="s">
        <v>25</v>
      </c>
      <c r="N6" s="116" t="s">
        <v>26</v>
      </c>
      <c r="O6" s="117" t="s">
        <v>27</v>
      </c>
      <c r="P6" s="118"/>
      <c r="Q6" s="524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93"/>
      <c r="AI6" s="93"/>
      <c r="AJ6" s="93"/>
      <c r="AK6" s="93"/>
      <c r="AL6" s="93"/>
      <c r="AM6" s="205"/>
      <c r="AN6" s="83" t="str">
        <f t="shared" si="0"/>
        <v>MAI</v>
      </c>
      <c r="AO6" s="84">
        <f t="shared" si="1"/>
        <v>0</v>
      </c>
      <c r="AP6" s="198">
        <f>Configurar!$J$11*20</f>
        <v>0</v>
      </c>
      <c r="AQ6" s="85"/>
      <c r="AR6" s="87"/>
      <c r="AS6" s="9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</row>
    <row r="7" spans="1:131" ht="15.95" customHeight="1">
      <c r="A7" s="119" t="s">
        <v>1</v>
      </c>
      <c r="B7" s="367">
        <f>'MÊS TESTE'!$B$33</f>
        <v>0</v>
      </c>
      <c r="C7" s="368">
        <f>'MÊS TESTE'!$D$33</f>
        <v>0</v>
      </c>
      <c r="D7" s="368">
        <f>'MÊS TESTE'!$F$33</f>
        <v>0</v>
      </c>
      <c r="E7" s="207">
        <f>'MÊS TESTE'!$H$33</f>
        <v>0</v>
      </c>
      <c r="F7" s="125">
        <f>'MÊS TESTE'!$J$33</f>
        <v>0</v>
      </c>
      <c r="G7" s="208">
        <f>SUM('MÊS TESTE'!$K$8:$K$30)</f>
        <v>0</v>
      </c>
      <c r="H7" s="209">
        <f>'MÊS TESTE'!$L$33</f>
        <v>0</v>
      </c>
      <c r="I7" s="210">
        <f>'MÊS TESTE'!$E$5</f>
        <v>1000</v>
      </c>
      <c r="J7" s="211">
        <f>SUM('MÊS TESTE'!$O$8:$O$30)</f>
        <v>0</v>
      </c>
      <c r="K7" s="607">
        <f>SUM('MÊS TESTE'!$P$8:$Q$30)</f>
        <v>0</v>
      </c>
      <c r="L7" s="608"/>
      <c r="M7" s="212">
        <f>SUM('MÊS TESTE'!$R$8:$R$30)</f>
        <v>0</v>
      </c>
      <c r="N7" s="212">
        <f>SUM('MÊS TESTE'!$S$8:$S$30)</f>
        <v>0</v>
      </c>
      <c r="O7" s="213" t="str">
        <f>IFERROR(K7/J7,"-")</f>
        <v>-</v>
      </c>
      <c r="P7" s="124"/>
      <c r="Q7" s="525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82"/>
      <c r="AI7" s="82"/>
      <c r="AJ7" s="82"/>
      <c r="AK7" s="82"/>
      <c r="AL7" s="82"/>
      <c r="AM7" s="197"/>
      <c r="AN7" s="83" t="str">
        <f t="shared" si="0"/>
        <v>JUN</v>
      </c>
      <c r="AO7" s="84">
        <f t="shared" si="1"/>
        <v>0</v>
      </c>
      <c r="AP7" s="198">
        <f>Configurar!$J$11*20</f>
        <v>0</v>
      </c>
      <c r="AQ7" s="85"/>
      <c r="AR7" s="87"/>
      <c r="AS7" s="9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</row>
    <row r="8" spans="1:131" ht="15.95" customHeight="1">
      <c r="A8" s="119" t="s">
        <v>2</v>
      </c>
      <c r="B8" s="367">
        <f>FEV!$B$33</f>
        <v>0</v>
      </c>
      <c r="C8" s="368">
        <f>FEV!$D$33</f>
        <v>0</v>
      </c>
      <c r="D8" s="368">
        <f>FEV!$F$33</f>
        <v>0</v>
      </c>
      <c r="E8" s="207">
        <f>FEV!$H$33</f>
        <v>0</v>
      </c>
      <c r="F8" s="125">
        <f>FEV!$J$33</f>
        <v>0</v>
      </c>
      <c r="G8" s="208">
        <f>SUM(FEV!$K$8:$K$30)</f>
        <v>0</v>
      </c>
      <c r="H8" s="214">
        <f>FEV!$L$33</f>
        <v>0</v>
      </c>
      <c r="I8" s="215">
        <f>FEV!$E$5</f>
        <v>0</v>
      </c>
      <c r="J8" s="211">
        <f>SUM(FEV!$O$8:$O$30)</f>
        <v>0</v>
      </c>
      <c r="K8" s="607">
        <f>SUM(FEV!$P$8:$Q$30)</f>
        <v>0</v>
      </c>
      <c r="L8" s="608"/>
      <c r="M8" s="212">
        <f>SUM(FEV!$R$8:$R$30)</f>
        <v>0</v>
      </c>
      <c r="N8" s="212">
        <f>SUM('MÊS TESTE'!$S$8:$S$30)</f>
        <v>0</v>
      </c>
      <c r="O8" s="213" t="str">
        <f t="shared" ref="O8:O18" si="2">IFERROR(K8/J8,"-")</f>
        <v>-</v>
      </c>
      <c r="P8" s="55"/>
      <c r="Q8" s="525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93"/>
      <c r="AI8" s="93"/>
      <c r="AJ8" s="93"/>
      <c r="AK8" s="93"/>
      <c r="AL8" s="93"/>
      <c r="AM8" s="205"/>
      <c r="AN8" s="83" t="str">
        <f t="shared" si="0"/>
        <v>JUL</v>
      </c>
      <c r="AO8" s="84">
        <f t="shared" si="1"/>
        <v>0</v>
      </c>
      <c r="AP8" s="198">
        <f>Configurar!$J$12*20</f>
        <v>0</v>
      </c>
      <c r="AQ8" s="85"/>
      <c r="AR8" s="87"/>
      <c r="AS8" s="9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</row>
    <row r="9" spans="1:131">
      <c r="A9" s="119" t="s">
        <v>4</v>
      </c>
      <c r="B9" s="367">
        <f>MAR!$B$33</f>
        <v>0</v>
      </c>
      <c r="C9" s="368">
        <f>MAR!$D$33</f>
        <v>0</v>
      </c>
      <c r="D9" s="368">
        <f>MAR!$F$33</f>
        <v>0</v>
      </c>
      <c r="E9" s="207">
        <f>MAR!$H$33</f>
        <v>0</v>
      </c>
      <c r="F9" s="125">
        <f>MAR!$J$33</f>
        <v>0</v>
      </c>
      <c r="G9" s="208">
        <f>SUM(MAR!$K$8:$K$30)</f>
        <v>0</v>
      </c>
      <c r="H9" s="214">
        <f>MAR!$L$33</f>
        <v>0</v>
      </c>
      <c r="I9" s="215">
        <f>MAR!$E$5</f>
        <v>0</v>
      </c>
      <c r="J9" s="211">
        <f>SUM(MAR!$O$8:$O$30)</f>
        <v>0</v>
      </c>
      <c r="K9" s="607">
        <f>SUM(MAR!$P$8:$Q$30)</f>
        <v>0</v>
      </c>
      <c r="L9" s="608"/>
      <c r="M9" s="212">
        <f>SUM(MAR!$R$8:$R$30)</f>
        <v>0</v>
      </c>
      <c r="N9" s="212">
        <f>SUM(MAR!$S$8:$S$30)</f>
        <v>0</v>
      </c>
      <c r="O9" s="213" t="str">
        <f t="shared" si="2"/>
        <v>-</v>
      </c>
      <c r="P9" s="55"/>
      <c r="Q9" s="526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82"/>
      <c r="AI9" s="82"/>
      <c r="AJ9" s="82"/>
      <c r="AK9" s="82"/>
      <c r="AL9" s="82"/>
      <c r="AM9" s="197"/>
      <c r="AN9" s="83" t="str">
        <f t="shared" si="0"/>
        <v>AGO</v>
      </c>
      <c r="AO9" s="84">
        <f t="shared" si="1"/>
        <v>0</v>
      </c>
      <c r="AP9" s="198">
        <f>Configurar!$J$12*20</f>
        <v>0</v>
      </c>
      <c r="AQ9" s="85"/>
      <c r="AR9" s="87"/>
      <c r="AS9" s="9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</row>
    <row r="10" spans="1:131">
      <c r="A10" s="119" t="s">
        <v>5</v>
      </c>
      <c r="B10" s="367">
        <f>ABR!$B$33</f>
        <v>0</v>
      </c>
      <c r="C10" s="368">
        <f>ABR!$D$33</f>
        <v>0</v>
      </c>
      <c r="D10" s="368">
        <f>ABR!$F$33</f>
        <v>0</v>
      </c>
      <c r="E10" s="207">
        <f>ABR!$H$33</f>
        <v>0</v>
      </c>
      <c r="F10" s="125">
        <f>ABR!$J$33</f>
        <v>0</v>
      </c>
      <c r="G10" s="208">
        <f>SUM(ABR!$K$8:$K$30)</f>
        <v>0</v>
      </c>
      <c r="H10" s="214">
        <f>ABR!$L$33</f>
        <v>0</v>
      </c>
      <c r="I10" s="215">
        <f>ABR!$E$5</f>
        <v>0</v>
      </c>
      <c r="J10" s="211">
        <f>SUM(ABR!$O$8:$O$30)</f>
        <v>0</v>
      </c>
      <c r="K10" s="607">
        <f>SUM(ABR!$P$8:$Q$30)</f>
        <v>0</v>
      </c>
      <c r="L10" s="608"/>
      <c r="M10" s="212">
        <f>SUM(ABR!$R$8:$R$30)</f>
        <v>0</v>
      </c>
      <c r="N10" s="212">
        <f>SUM(ABR!$S$8:$S$30)</f>
        <v>0</v>
      </c>
      <c r="O10" s="213" t="str">
        <f t="shared" si="2"/>
        <v>-</v>
      </c>
      <c r="P10" s="55"/>
      <c r="Q10" s="526"/>
      <c r="R10" s="21"/>
      <c r="S10" s="21"/>
      <c r="T10" s="21"/>
      <c r="U10" s="21"/>
      <c r="V10" s="21"/>
      <c r="W10" s="21"/>
      <c r="X10" s="21"/>
      <c r="Y10" s="21"/>
      <c r="Z10" s="129"/>
      <c r="AA10" s="21"/>
      <c r="AB10" s="21"/>
      <c r="AC10" s="21"/>
      <c r="AD10" s="21"/>
      <c r="AE10" s="21"/>
      <c r="AF10" s="21"/>
      <c r="AG10" s="21"/>
      <c r="AH10" s="93"/>
      <c r="AI10" s="93"/>
      <c r="AJ10" s="93"/>
      <c r="AK10" s="93"/>
      <c r="AL10" s="93"/>
      <c r="AM10" s="205"/>
      <c r="AN10" s="83" t="str">
        <f t="shared" si="0"/>
        <v>SET</v>
      </c>
      <c r="AO10" s="84">
        <f t="shared" si="1"/>
        <v>0</v>
      </c>
      <c r="AP10" s="198">
        <f>Configurar!$J$12*20</f>
        <v>0</v>
      </c>
      <c r="AQ10" s="85"/>
      <c r="AR10" s="87"/>
      <c r="AS10" s="9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</row>
    <row r="11" spans="1:131">
      <c r="A11" s="119" t="s">
        <v>7</v>
      </c>
      <c r="B11" s="367">
        <f>MAI!$B$33</f>
        <v>0</v>
      </c>
      <c r="C11" s="368">
        <f>MAI!$D$33</f>
        <v>0</v>
      </c>
      <c r="D11" s="368">
        <f>MAI!$F$33</f>
        <v>0</v>
      </c>
      <c r="E11" s="207">
        <f>MAI!$H$33</f>
        <v>0</v>
      </c>
      <c r="F11" s="125">
        <f>MAI!$J$33</f>
        <v>0</v>
      </c>
      <c r="G11" s="208">
        <f>SUM(MAI!$K$8:$K$30)</f>
        <v>0</v>
      </c>
      <c r="H11" s="214">
        <f>MAI!$L$33</f>
        <v>0</v>
      </c>
      <c r="I11" s="215">
        <f>MAI!$E$5</f>
        <v>0</v>
      </c>
      <c r="J11" s="211">
        <f>SUM(MAI!$O$8:$O$30)</f>
        <v>0</v>
      </c>
      <c r="K11" s="607">
        <f>SUM(MAI!$P$8:$Q$30)</f>
        <v>0</v>
      </c>
      <c r="L11" s="608"/>
      <c r="M11" s="212">
        <f>SUM(MAI!$R$8:$R$30)</f>
        <v>0</v>
      </c>
      <c r="N11" s="212">
        <f>SUM(MAI!$S$8:$S$30)</f>
        <v>0</v>
      </c>
      <c r="O11" s="213" t="str">
        <f t="shared" si="2"/>
        <v>-</v>
      </c>
      <c r="P11" s="55"/>
      <c r="Q11" s="130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82"/>
      <c r="AI11" s="82"/>
      <c r="AJ11" s="82"/>
      <c r="AK11" s="82"/>
      <c r="AL11" s="82"/>
      <c r="AM11" s="197"/>
      <c r="AN11" s="83" t="str">
        <f t="shared" si="0"/>
        <v>OUT</v>
      </c>
      <c r="AO11" s="84">
        <f t="shared" si="1"/>
        <v>0</v>
      </c>
      <c r="AP11" s="198">
        <f>Configurar!$J$13*20</f>
        <v>0</v>
      </c>
      <c r="AQ11" s="85"/>
      <c r="AR11" s="87"/>
      <c r="AS11" s="9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</row>
    <row r="12" spans="1:131">
      <c r="A12" s="119" t="s">
        <v>8</v>
      </c>
      <c r="B12" s="367">
        <f>JUN!$B$33</f>
        <v>0</v>
      </c>
      <c r="C12" s="368">
        <f>JUN!$D$33</f>
        <v>0</v>
      </c>
      <c r="D12" s="368">
        <f>JUN!$F$33</f>
        <v>0</v>
      </c>
      <c r="E12" s="207">
        <f>JUN!$H$33</f>
        <v>0</v>
      </c>
      <c r="F12" s="125">
        <f>JUN!$J$33</f>
        <v>0</v>
      </c>
      <c r="G12" s="208">
        <f>SUM(JUN!$K$8:$K$30)</f>
        <v>0</v>
      </c>
      <c r="H12" s="214">
        <f>JUN!$L$33</f>
        <v>0</v>
      </c>
      <c r="I12" s="215">
        <f>JUN!$E$5</f>
        <v>0</v>
      </c>
      <c r="J12" s="211">
        <f>SUM(JUN!$O$8:$O$30)</f>
        <v>0</v>
      </c>
      <c r="K12" s="607">
        <f>SUM(JUN!$P$8:$Q$30)</f>
        <v>0</v>
      </c>
      <c r="L12" s="608"/>
      <c r="M12" s="212">
        <f>SUM(JUN!$R$8:$R$30)</f>
        <v>0</v>
      </c>
      <c r="N12" s="212">
        <f>SUM(JUN!$S$8:$S$30)</f>
        <v>0</v>
      </c>
      <c r="O12" s="213" t="str">
        <f t="shared" si="2"/>
        <v>-</v>
      </c>
      <c r="P12" s="55"/>
      <c r="Q12" s="92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93"/>
      <c r="AI12" s="93"/>
      <c r="AJ12" s="93"/>
      <c r="AK12" s="93"/>
      <c r="AL12" s="93"/>
      <c r="AM12" s="205"/>
      <c r="AN12" s="83" t="str">
        <f t="shared" si="0"/>
        <v>NOV</v>
      </c>
      <c r="AO12" s="84">
        <f t="shared" si="1"/>
        <v>0</v>
      </c>
      <c r="AP12" s="198">
        <f>Configurar!$J$13*20</f>
        <v>0</v>
      </c>
      <c r="AQ12" s="85"/>
      <c r="AR12" s="87"/>
      <c r="AS12" s="9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</row>
    <row r="13" spans="1:131">
      <c r="A13" s="119" t="s">
        <v>9</v>
      </c>
      <c r="B13" s="367">
        <f>JUL!$B$33</f>
        <v>0</v>
      </c>
      <c r="C13" s="368">
        <f>JUL!$D$33</f>
        <v>0</v>
      </c>
      <c r="D13" s="368">
        <f>JUL!$F$33</f>
        <v>0</v>
      </c>
      <c r="E13" s="207">
        <f>JUL!$H$33</f>
        <v>0</v>
      </c>
      <c r="F13" s="125">
        <f>JUL!$J$33</f>
        <v>0</v>
      </c>
      <c r="G13" s="208">
        <f>SUM(JUL!$K$8:$K$30)</f>
        <v>0</v>
      </c>
      <c r="H13" s="214">
        <f>JUL!$L$33</f>
        <v>0</v>
      </c>
      <c r="I13" s="215">
        <f>JUL!$E$5</f>
        <v>0</v>
      </c>
      <c r="J13" s="211">
        <f>SUM(JUL!$O$8:$O$30)</f>
        <v>0</v>
      </c>
      <c r="K13" s="607">
        <f>SUM(JUL!$P$8:$Q$30)</f>
        <v>0</v>
      </c>
      <c r="L13" s="608"/>
      <c r="M13" s="212">
        <f>SUM(JUL!$R$8:$R$30)</f>
        <v>0</v>
      </c>
      <c r="N13" s="212">
        <f>SUM(JUL!$S$8:$S$30)</f>
        <v>0</v>
      </c>
      <c r="O13" s="213" t="str">
        <f t="shared" si="2"/>
        <v>-</v>
      </c>
      <c r="P13" s="55"/>
      <c r="Q13" s="532"/>
      <c r="R13" s="533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82"/>
      <c r="AI13" s="82"/>
      <c r="AJ13" s="82"/>
      <c r="AK13" s="82"/>
      <c r="AL13" s="82"/>
      <c r="AM13" s="197"/>
      <c r="AN13" s="83" t="str">
        <f t="shared" si="0"/>
        <v>DEZ</v>
      </c>
      <c r="AO13" s="84">
        <f t="shared" si="1"/>
        <v>0</v>
      </c>
      <c r="AP13" s="198">
        <f>Configurar!$J$13*20</f>
        <v>0</v>
      </c>
      <c r="AQ13" s="85"/>
      <c r="AR13" s="87"/>
      <c r="AS13" s="9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</row>
    <row r="14" spans="1:131">
      <c r="A14" s="119" t="s">
        <v>10</v>
      </c>
      <c r="B14" s="367">
        <f>AGO!$B$33</f>
        <v>0</v>
      </c>
      <c r="C14" s="368">
        <f>AGO!$D$33</f>
        <v>0</v>
      </c>
      <c r="D14" s="368">
        <f>AGO!$F$33</f>
        <v>0</v>
      </c>
      <c r="E14" s="207">
        <f>AGO!$H$33</f>
        <v>0</v>
      </c>
      <c r="F14" s="125">
        <f>AGO!$J$33</f>
        <v>0</v>
      </c>
      <c r="G14" s="208">
        <f>SUM(AGO!$K$8:$K$30)</f>
        <v>0</v>
      </c>
      <c r="H14" s="214">
        <f>AGO!$L$33</f>
        <v>0</v>
      </c>
      <c r="I14" s="215">
        <f>AGO!$E$5</f>
        <v>0</v>
      </c>
      <c r="J14" s="211">
        <f>SUM(AGO!$O$8:$O$30)</f>
        <v>0</v>
      </c>
      <c r="K14" s="607">
        <f>SUM(AGO!$P$8:$Q$30)</f>
        <v>0</v>
      </c>
      <c r="L14" s="608"/>
      <c r="M14" s="212">
        <f>SUM(AGO!$R$8:$R$30)</f>
        <v>0</v>
      </c>
      <c r="N14" s="212">
        <f>SUM(AGO!$S$8:$S$30)</f>
        <v>0</v>
      </c>
      <c r="O14" s="213" t="str">
        <f t="shared" si="2"/>
        <v>-</v>
      </c>
      <c r="P14" s="55"/>
      <c r="Q14" s="532"/>
      <c r="R14" s="533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93"/>
      <c r="AI14" s="93"/>
      <c r="AJ14" s="93"/>
      <c r="AK14" s="93"/>
      <c r="AL14" s="93"/>
      <c r="AM14" s="205"/>
      <c r="AN14" s="83"/>
      <c r="AO14" s="84"/>
      <c r="AP14" s="216"/>
      <c r="AQ14" s="85"/>
      <c r="AR14" s="87"/>
      <c r="AS14" s="9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</row>
    <row r="15" spans="1:131">
      <c r="A15" s="119" t="s">
        <v>11</v>
      </c>
      <c r="B15" s="367">
        <f>SET!$B$33</f>
        <v>0</v>
      </c>
      <c r="C15" s="368">
        <f>SET!$D$33</f>
        <v>0</v>
      </c>
      <c r="D15" s="368">
        <f>SET!$F$33</f>
        <v>0</v>
      </c>
      <c r="E15" s="207">
        <f>SET!$H$33</f>
        <v>0</v>
      </c>
      <c r="F15" s="125">
        <f>SET!$J$33</f>
        <v>0</v>
      </c>
      <c r="G15" s="208">
        <f>SUM(SET!$K$8:$K$30)</f>
        <v>0</v>
      </c>
      <c r="H15" s="214">
        <f>SET!$L$33</f>
        <v>0</v>
      </c>
      <c r="I15" s="215">
        <f>SET!$E$5</f>
        <v>0</v>
      </c>
      <c r="J15" s="211">
        <f>SUM(SET!$O$8:$O$30)</f>
        <v>0</v>
      </c>
      <c r="K15" s="607">
        <f>SUM(SET!$P$8:$Q$30)</f>
        <v>0</v>
      </c>
      <c r="L15" s="608"/>
      <c r="M15" s="212">
        <f>SUM(SET!$R$8:$R$30)</f>
        <v>0</v>
      </c>
      <c r="N15" s="212">
        <f>SUM(SET!$S$8:$S$30)</f>
        <v>0</v>
      </c>
      <c r="O15" s="213" t="str">
        <f t="shared" si="2"/>
        <v>-</v>
      </c>
      <c r="P15" s="55"/>
      <c r="Q15" s="132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82"/>
      <c r="AI15" s="82"/>
      <c r="AJ15" s="82"/>
      <c r="AK15" s="82"/>
      <c r="AL15" s="82"/>
      <c r="AM15" s="197"/>
      <c r="AN15" s="83"/>
      <c r="AO15" s="84"/>
      <c r="AP15" s="216"/>
      <c r="AQ15" s="85"/>
      <c r="AR15" s="87"/>
      <c r="AS15" s="9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</row>
    <row r="16" spans="1:131">
      <c r="A16" s="119" t="s">
        <v>12</v>
      </c>
      <c r="B16" s="367">
        <f>OUT!$B$33</f>
        <v>0</v>
      </c>
      <c r="C16" s="368">
        <f>OUT!$D$33</f>
        <v>0</v>
      </c>
      <c r="D16" s="368">
        <f>OUT!$F$33</f>
        <v>0</v>
      </c>
      <c r="E16" s="207">
        <f>OUT!$H$33</f>
        <v>0</v>
      </c>
      <c r="F16" s="125">
        <f>OUT!$J$33</f>
        <v>0</v>
      </c>
      <c r="G16" s="208">
        <f>SUM(OUT!$K$8:$K$30)</f>
        <v>0</v>
      </c>
      <c r="H16" s="214">
        <f>OUT!$L$33</f>
        <v>0</v>
      </c>
      <c r="I16" s="215">
        <f>OUT!$E$5</f>
        <v>0</v>
      </c>
      <c r="J16" s="211">
        <f>SUM(OUT!$O$8:$O$30)</f>
        <v>0</v>
      </c>
      <c r="K16" s="607">
        <f>SUM(OUT!$P$8:$Q$30)</f>
        <v>0</v>
      </c>
      <c r="L16" s="608"/>
      <c r="M16" s="212">
        <f>SUM(OUT!$R$8:$R$30)</f>
        <v>0</v>
      </c>
      <c r="N16" s="212">
        <f>SUM(OUT!$S$8:$S$30)</f>
        <v>0</v>
      </c>
      <c r="O16" s="213" t="str">
        <f t="shared" si="2"/>
        <v>-</v>
      </c>
      <c r="P16" s="55"/>
      <c r="Q16" s="527"/>
      <c r="R16" s="528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93"/>
      <c r="AI16" s="93"/>
      <c r="AJ16" s="93"/>
      <c r="AK16" s="93"/>
      <c r="AL16" s="93"/>
      <c r="AM16" s="205"/>
      <c r="AN16" s="83"/>
      <c r="AO16" s="84"/>
      <c r="AP16" s="216"/>
      <c r="AQ16" s="85"/>
      <c r="AR16" s="87"/>
      <c r="AS16" s="9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</row>
    <row r="17" spans="1:131">
      <c r="A17" s="119" t="s">
        <v>13</v>
      </c>
      <c r="B17" s="367">
        <f>NOV!$B$33</f>
        <v>0</v>
      </c>
      <c r="C17" s="368">
        <f>NOV!$D$33</f>
        <v>0</v>
      </c>
      <c r="D17" s="368">
        <f>NOV!$F$33</f>
        <v>0</v>
      </c>
      <c r="E17" s="207">
        <f>NOV!$H$33</f>
        <v>0</v>
      </c>
      <c r="F17" s="125">
        <f>NOV!$J$33</f>
        <v>0</v>
      </c>
      <c r="G17" s="208">
        <f>SUM(NOV!$K$8:$K$30)</f>
        <v>0</v>
      </c>
      <c r="H17" s="214">
        <f>NOV!$L$33</f>
        <v>0</v>
      </c>
      <c r="I17" s="215">
        <f>NOV!$E$5</f>
        <v>0</v>
      </c>
      <c r="J17" s="211">
        <f>SUM(NOV!$O$8:$O$30)</f>
        <v>0</v>
      </c>
      <c r="K17" s="607">
        <f>SUM(NOV!$P$8:$Q$30)</f>
        <v>0</v>
      </c>
      <c r="L17" s="608"/>
      <c r="M17" s="212">
        <f>SUM(NOV!$R$8:$R$30)</f>
        <v>0</v>
      </c>
      <c r="N17" s="212">
        <f>SUM(NOV!$S$8:$S$30)</f>
        <v>0</v>
      </c>
      <c r="O17" s="213" t="str">
        <f t="shared" si="2"/>
        <v>-</v>
      </c>
      <c r="P17" s="55"/>
      <c r="Q17" s="527"/>
      <c r="R17" s="528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82"/>
      <c r="AI17" s="82"/>
      <c r="AJ17" s="82"/>
      <c r="AK17" s="82"/>
      <c r="AL17" s="82"/>
      <c r="AM17" s="197"/>
      <c r="AN17" s="83"/>
      <c r="AO17" s="84"/>
      <c r="AP17" s="216"/>
      <c r="AQ17" s="85"/>
      <c r="AR17" s="87"/>
      <c r="AS17" s="9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</row>
    <row r="18" spans="1:131">
      <c r="A18" s="119" t="s">
        <v>14</v>
      </c>
      <c r="B18" s="367">
        <v>0</v>
      </c>
      <c r="C18" s="368">
        <v>0</v>
      </c>
      <c r="D18" s="368">
        <v>0</v>
      </c>
      <c r="E18" s="207">
        <v>0</v>
      </c>
      <c r="F18" s="125">
        <v>0</v>
      </c>
      <c r="G18" s="208">
        <v>0</v>
      </c>
      <c r="H18" s="214">
        <v>0</v>
      </c>
      <c r="I18" s="215">
        <v>0</v>
      </c>
      <c r="J18" s="211">
        <v>0</v>
      </c>
      <c r="K18" s="607">
        <v>0</v>
      </c>
      <c r="L18" s="608"/>
      <c r="M18" s="212">
        <v>0</v>
      </c>
      <c r="N18" s="212">
        <v>0</v>
      </c>
      <c r="O18" s="213" t="str">
        <f t="shared" si="2"/>
        <v>-</v>
      </c>
      <c r="P18" s="55"/>
      <c r="Q18" s="133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93"/>
      <c r="AI18" s="93"/>
      <c r="AJ18" s="93"/>
      <c r="AK18" s="93"/>
      <c r="AL18" s="93"/>
      <c r="AM18" s="205"/>
      <c r="AN18" s="83"/>
      <c r="AO18" s="84"/>
      <c r="AP18" s="216"/>
      <c r="AQ18" s="85"/>
      <c r="AR18" s="87"/>
      <c r="AS18" s="9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</row>
    <row r="19" spans="1:131" s="96" customFormat="1" ht="21.75" thickBot="1">
      <c r="A19" s="217"/>
      <c r="B19" s="138"/>
      <c r="C19" s="139"/>
      <c r="D19" s="139"/>
      <c r="E19" s="139"/>
      <c r="F19" s="139"/>
      <c r="G19" s="139"/>
      <c r="H19" s="140"/>
      <c r="I19" s="141"/>
      <c r="J19" s="218"/>
      <c r="K19" s="632" t="str">
        <f>IFERROR(SUM(K7:L18)/SUM(J7:J18),"Lançar")</f>
        <v>Lançar</v>
      </c>
      <c r="L19" s="632"/>
      <c r="M19" s="219" t="str">
        <f>IFERROR(SUM(M7:M18)/SUM(J7:J18),"Lançar")</f>
        <v>Lançar</v>
      </c>
      <c r="N19" s="220" t="str">
        <f>IFERROR(SUM(N7:N18)/SUM(J7:J18),"Lançar")</f>
        <v>Lançar</v>
      </c>
      <c r="O19" s="145"/>
      <c r="P19" s="55"/>
      <c r="Q19" s="92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92"/>
      <c r="AN19" s="146"/>
      <c r="AO19" s="147"/>
      <c r="AP19" s="221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</row>
    <row r="20" spans="1:131" s="96" customFormat="1" ht="24" customHeight="1" thickTop="1">
      <c r="A20" s="217"/>
      <c r="B20" s="222" t="s">
        <v>89</v>
      </c>
      <c r="C20" s="357" t="s">
        <v>38</v>
      </c>
      <c r="D20" s="357" t="s">
        <v>39</v>
      </c>
      <c r="E20" s="223" t="s">
        <v>84</v>
      </c>
      <c r="F20" s="224" t="s">
        <v>20</v>
      </c>
      <c r="G20" s="491" t="s">
        <v>62</v>
      </c>
      <c r="H20" s="491"/>
      <c r="I20" s="491"/>
      <c r="J20" s="150"/>
      <c r="K20" s="150"/>
      <c r="L20" s="150"/>
      <c r="M20" s="619" t="s">
        <v>59</v>
      </c>
      <c r="N20" s="619"/>
      <c r="O20" s="620"/>
      <c r="P20" s="55"/>
      <c r="Q20" s="92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92"/>
      <c r="AN20" s="146"/>
      <c r="AO20" s="147"/>
      <c r="AP20" s="221"/>
      <c r="AQ20" s="151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</row>
    <row r="21" spans="1:131" s="96" customFormat="1" ht="15" customHeight="1">
      <c r="A21" s="616" t="s">
        <v>83</v>
      </c>
      <c r="B21" s="633">
        <f>SUM(B7:B18)</f>
        <v>0</v>
      </c>
      <c r="C21" s="600">
        <f>SUM(C7:C18)</f>
        <v>0</v>
      </c>
      <c r="D21" s="602">
        <f>SUM(D7:D18)</f>
        <v>0</v>
      </c>
      <c r="E21" s="617">
        <f>SUM(E7:E18)</f>
        <v>0</v>
      </c>
      <c r="F21" s="621">
        <f>SUM(F7:F18)</f>
        <v>0</v>
      </c>
      <c r="G21" s="630">
        <f>SUM(H7:H18)</f>
        <v>0</v>
      </c>
      <c r="H21" s="630"/>
      <c r="I21" s="630"/>
      <c r="J21" s="623">
        <f>G21/Configurar!B14</f>
        <v>0</v>
      </c>
      <c r="K21" s="623"/>
      <c r="L21" s="623"/>
      <c r="M21" s="625">
        <f>SUM(Configurar!B14,Configurar!F10:F21,Configurar!H10:H21)</f>
        <v>1000</v>
      </c>
      <c r="N21" s="626"/>
      <c r="O21" s="627"/>
      <c r="P21" s="55"/>
      <c r="Q21" s="92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92"/>
      <c r="AN21" s="146"/>
      <c r="AO21" s="147"/>
      <c r="AP21" s="221"/>
      <c r="AQ21" s="151"/>
      <c r="AR21" s="152"/>
      <c r="AS21" s="151"/>
      <c r="AT21" s="151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</row>
    <row r="22" spans="1:131" s="96" customFormat="1" ht="15" customHeight="1">
      <c r="A22" s="616"/>
      <c r="B22" s="633"/>
      <c r="C22" s="600"/>
      <c r="D22" s="602"/>
      <c r="E22" s="617"/>
      <c r="F22" s="621"/>
      <c r="G22" s="630"/>
      <c r="H22" s="630"/>
      <c r="I22" s="630"/>
      <c r="J22" s="623"/>
      <c r="K22" s="623"/>
      <c r="L22" s="623"/>
      <c r="M22" s="626"/>
      <c r="N22" s="626"/>
      <c r="O22" s="627"/>
      <c r="P22" s="55"/>
      <c r="Q22" s="92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92"/>
      <c r="AN22" s="146"/>
      <c r="AO22" s="147"/>
      <c r="AP22" s="221"/>
      <c r="AQ22" s="151"/>
      <c r="AR22" s="152"/>
      <c r="AS22" s="151"/>
      <c r="AT22" s="151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</row>
    <row r="23" spans="1:131" s="96" customFormat="1" ht="18.75" customHeight="1" thickBot="1">
      <c r="A23" s="616"/>
      <c r="B23" s="634"/>
      <c r="C23" s="601"/>
      <c r="D23" s="603"/>
      <c r="E23" s="618"/>
      <c r="F23" s="622"/>
      <c r="G23" s="631"/>
      <c r="H23" s="631"/>
      <c r="I23" s="631"/>
      <c r="J23" s="624"/>
      <c r="K23" s="624"/>
      <c r="L23" s="624"/>
      <c r="M23" s="628"/>
      <c r="N23" s="628"/>
      <c r="O23" s="629"/>
      <c r="P23" s="55"/>
      <c r="Q23" s="92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92"/>
      <c r="AN23" s="146"/>
      <c r="AO23" s="147"/>
      <c r="AP23" s="221"/>
      <c r="AQ23" s="151"/>
      <c r="AR23" s="152"/>
      <c r="AS23" s="151"/>
      <c r="AT23" s="151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</row>
    <row r="24" spans="1:131" s="96" customFormat="1" ht="25.5" customHeight="1" thickTop="1">
      <c r="A24" s="55"/>
      <c r="B24" s="55"/>
      <c r="C24" s="55"/>
      <c r="D24" s="55"/>
      <c r="E24" s="55"/>
      <c r="F24" s="55"/>
      <c r="G24" s="55"/>
      <c r="H24" s="153"/>
      <c r="I24" s="154"/>
      <c r="J24" s="154"/>
      <c r="K24" s="154"/>
      <c r="L24" s="154"/>
      <c r="M24" s="154"/>
      <c r="N24" s="154"/>
      <c r="O24" s="55"/>
      <c r="P24" s="5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1"/>
      <c r="AN24" s="146"/>
      <c r="AO24" s="147"/>
      <c r="AP24" s="221"/>
      <c r="AQ24" s="55"/>
      <c r="AR24" s="152"/>
      <c r="AS24" s="151"/>
      <c r="AT24" s="151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</row>
    <row r="25" spans="1:131" s="96" customFormat="1" ht="16.5" thickBot="1">
      <c r="A25" s="55"/>
      <c r="B25" s="63"/>
      <c r="C25" s="63"/>
      <c r="D25" s="63"/>
      <c r="E25" s="64"/>
      <c r="F25" s="64"/>
      <c r="G25" s="64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146"/>
      <c r="AO25" s="147"/>
      <c r="AP25" s="221"/>
      <c r="AQ25" s="55"/>
      <c r="AR25" s="152"/>
      <c r="AS25" s="151"/>
      <c r="AT25" s="151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</row>
    <row r="26" spans="1:131" s="96" customFormat="1" ht="16.5" thickTop="1">
      <c r="A26" s="157"/>
      <c r="B26" s="226"/>
      <c r="C26" s="227"/>
      <c r="D26" s="227"/>
      <c r="E26" s="227"/>
      <c r="F26" s="227"/>
      <c r="G26" s="227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8"/>
      <c r="AM26" s="55"/>
      <c r="AN26" s="146"/>
      <c r="AO26" s="147"/>
      <c r="AP26" s="221"/>
      <c r="AQ26" s="55"/>
      <c r="AR26" s="152"/>
      <c r="AS26" s="151"/>
      <c r="AT26" s="151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</row>
    <row r="27" spans="1:131" s="55" customFormat="1">
      <c r="B27" s="229"/>
      <c r="C27" s="68"/>
      <c r="D27" s="68"/>
      <c r="E27" s="68"/>
      <c r="F27" s="68"/>
      <c r="G27" s="68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135"/>
      <c r="AN27" s="146"/>
      <c r="AO27" s="147"/>
      <c r="AP27" s="221"/>
      <c r="AR27" s="152"/>
      <c r="AS27" s="151"/>
      <c r="AT27" s="151"/>
    </row>
    <row r="28" spans="1:131" s="55" customFormat="1">
      <c r="B28" s="230"/>
      <c r="C28" s="365"/>
      <c r="D28" s="365"/>
      <c r="E28" s="68"/>
      <c r="F28" s="68"/>
      <c r="G28" s="68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135"/>
      <c r="AN28" s="146"/>
      <c r="AO28" s="147"/>
      <c r="AP28" s="221"/>
      <c r="AR28" s="152"/>
      <c r="AS28" s="151"/>
      <c r="AT28" s="151"/>
    </row>
    <row r="29" spans="1:131" s="55" customFormat="1">
      <c r="B29" s="92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135"/>
      <c r="AN29" s="146"/>
      <c r="AO29" s="147"/>
      <c r="AP29" s="221"/>
      <c r="AR29" s="152"/>
      <c r="AS29" s="151"/>
      <c r="AT29" s="151"/>
    </row>
    <row r="30" spans="1:131" s="55" customFormat="1">
      <c r="B30" s="92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135"/>
      <c r="AN30" s="146"/>
      <c r="AO30" s="147"/>
      <c r="AP30" s="221"/>
      <c r="AR30" s="152"/>
      <c r="AS30" s="151"/>
      <c r="AT30" s="151"/>
    </row>
    <row r="31" spans="1:131" s="55" customFormat="1">
      <c r="B31" s="92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135"/>
      <c r="AN31" s="146"/>
      <c r="AO31" s="147"/>
      <c r="AP31" s="221"/>
      <c r="AR31" s="152"/>
      <c r="AS31" s="151"/>
      <c r="AT31" s="151"/>
    </row>
    <row r="32" spans="1:131" s="55" customFormat="1">
      <c r="B32" s="92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135"/>
      <c r="AN32" s="146"/>
      <c r="AO32" s="147"/>
      <c r="AP32" s="221"/>
    </row>
    <row r="33" spans="1:131" s="96" customFormat="1">
      <c r="A33" s="55"/>
      <c r="B33" s="92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135"/>
      <c r="AM33" s="55"/>
      <c r="AN33" s="146"/>
      <c r="AO33" s="147"/>
      <c r="AP33" s="221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  <c r="DV33" s="55"/>
      <c r="DW33" s="55"/>
      <c r="DX33" s="55"/>
      <c r="DY33" s="55"/>
      <c r="DZ33" s="55"/>
      <c r="EA33" s="55"/>
    </row>
    <row r="34" spans="1:131" s="96" customFormat="1">
      <c r="A34" s="55"/>
      <c r="B34" s="92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135"/>
      <c r="AM34" s="55"/>
      <c r="AN34" s="146"/>
      <c r="AO34" s="147"/>
      <c r="AP34" s="221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</row>
    <row r="35" spans="1:131" s="96" customFormat="1">
      <c r="A35" s="55"/>
      <c r="B35" s="92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135"/>
      <c r="AM35" s="55"/>
      <c r="AN35" s="146"/>
      <c r="AO35" s="147"/>
      <c r="AP35" s="221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</row>
    <row r="36" spans="1:131" s="96" customFormat="1">
      <c r="A36" s="55"/>
      <c r="B36" s="92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135"/>
      <c r="AM36" s="55"/>
      <c r="AN36" s="146"/>
      <c r="AO36" s="147"/>
      <c r="AP36" s="221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</row>
    <row r="37" spans="1:131" s="96" customFormat="1">
      <c r="A37" s="55"/>
      <c r="B37" s="92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135"/>
      <c r="AM37" s="55"/>
      <c r="AN37" s="146"/>
      <c r="AO37" s="147"/>
      <c r="AP37" s="221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5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5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5"/>
    </row>
    <row r="38" spans="1:131" s="96" customFormat="1">
      <c r="A38" s="55"/>
      <c r="B38" s="92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135"/>
      <c r="AM38" s="55"/>
      <c r="AN38" s="146"/>
      <c r="AO38" s="147"/>
      <c r="AP38" s="221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</row>
    <row r="39" spans="1:131" s="96" customFormat="1">
      <c r="A39" s="55"/>
      <c r="B39" s="92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135"/>
      <c r="AM39" s="55"/>
      <c r="AN39" s="146"/>
      <c r="AO39" s="147"/>
      <c r="AP39" s="221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</row>
    <row r="40" spans="1:131" s="96" customFormat="1">
      <c r="A40" s="55"/>
      <c r="B40" s="92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135"/>
      <c r="AM40" s="55"/>
      <c r="AN40" s="55"/>
      <c r="AO40" s="55"/>
      <c r="AP40" s="21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</row>
    <row r="41" spans="1:131" s="96" customFormat="1">
      <c r="A41" s="55"/>
      <c r="B41" s="92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135"/>
      <c r="AM41" s="55"/>
      <c r="AN41" s="55"/>
      <c r="AO41" s="55"/>
      <c r="AP41" s="21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</row>
    <row r="42" spans="1:131" s="96" customFormat="1">
      <c r="A42" s="55"/>
      <c r="B42" s="92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135"/>
      <c r="AM42" s="55"/>
      <c r="AN42" s="55"/>
      <c r="AO42" s="55"/>
      <c r="AP42" s="21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</row>
    <row r="43" spans="1:131" s="96" customFormat="1">
      <c r="A43" s="55"/>
      <c r="B43" s="92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135"/>
      <c r="AM43" s="55"/>
      <c r="AN43" s="55"/>
      <c r="AO43" s="55"/>
      <c r="AP43" s="21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</row>
    <row r="44" spans="1:131" s="96" customFormat="1">
      <c r="A44" s="158"/>
      <c r="B44" s="231"/>
      <c r="C44" s="232"/>
      <c r="D44" s="232"/>
      <c r="E44" s="232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135"/>
      <c r="AM44" s="55"/>
      <c r="AN44" s="55"/>
      <c r="AO44" s="55"/>
      <c r="AP44" s="21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</row>
    <row r="45" spans="1:131" s="96" customFormat="1">
      <c r="A45" s="158"/>
      <c r="B45" s="231"/>
      <c r="C45" s="232"/>
      <c r="D45" s="232"/>
      <c r="E45" s="232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135"/>
      <c r="AM45" s="55"/>
      <c r="AN45" s="55"/>
      <c r="AO45" s="55"/>
      <c r="AP45" s="21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</row>
    <row r="46" spans="1:131" s="96" customFormat="1">
      <c r="A46" s="158"/>
      <c r="B46" s="231"/>
      <c r="C46" s="232"/>
      <c r="D46" s="232"/>
      <c r="E46" s="232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135"/>
      <c r="AM46" s="55"/>
      <c r="AN46" s="55"/>
      <c r="AO46" s="55"/>
      <c r="AP46" s="21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</row>
    <row r="47" spans="1:131" s="96" customFormat="1">
      <c r="A47" s="158"/>
      <c r="B47" s="231"/>
      <c r="C47" s="232"/>
      <c r="D47" s="232"/>
      <c r="E47" s="232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135"/>
      <c r="AM47" s="55"/>
      <c r="AN47" s="55"/>
      <c r="AO47" s="55"/>
      <c r="AP47" s="21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</row>
    <row r="48" spans="1:131" s="96" customFormat="1">
      <c r="A48" s="158"/>
      <c r="B48" s="231"/>
      <c r="C48" s="232"/>
      <c r="D48" s="232"/>
      <c r="E48" s="232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135"/>
      <c r="AM48" s="55"/>
      <c r="AN48" s="55"/>
      <c r="AO48" s="55"/>
      <c r="AP48" s="21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</row>
    <row r="49" spans="1:131" s="96" customFormat="1">
      <c r="A49" s="158"/>
      <c r="B49" s="233"/>
      <c r="C49" s="366"/>
      <c r="D49" s="366"/>
      <c r="E49" s="232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135"/>
      <c r="AM49" s="55"/>
      <c r="AN49" s="55"/>
      <c r="AO49" s="55"/>
      <c r="AP49" s="21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</row>
    <row r="50" spans="1:131" s="96" customFormat="1">
      <c r="A50" s="158"/>
      <c r="B50" s="231"/>
      <c r="C50" s="232"/>
      <c r="D50" s="232"/>
      <c r="E50" s="232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135"/>
      <c r="AM50" s="55"/>
      <c r="AN50" s="55"/>
      <c r="AO50" s="55"/>
      <c r="AP50" s="21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</row>
    <row r="51" spans="1:131" s="96" customFormat="1">
      <c r="A51" s="158"/>
      <c r="B51" s="233"/>
      <c r="C51" s="366"/>
      <c r="D51" s="366"/>
      <c r="E51" s="232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135"/>
      <c r="AM51" s="55"/>
      <c r="AN51" s="55"/>
      <c r="AO51" s="55"/>
      <c r="AP51" s="21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</row>
    <row r="52" spans="1:131" s="96" customFormat="1">
      <c r="A52" s="158"/>
      <c r="B52" s="231"/>
      <c r="C52" s="232"/>
      <c r="D52" s="232"/>
      <c r="E52" s="232"/>
      <c r="F52" s="21"/>
      <c r="G52" s="21"/>
      <c r="H52" s="21"/>
      <c r="I52" s="21"/>
      <c r="J52" s="234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135"/>
      <c r="AM52" s="55"/>
      <c r="AN52" s="55"/>
      <c r="AO52" s="55"/>
      <c r="AP52" s="21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</row>
    <row r="53" spans="1:131" s="96" customFormat="1">
      <c r="A53" s="55"/>
      <c r="B53" s="92"/>
      <c r="C53" s="21"/>
      <c r="D53" s="21"/>
      <c r="E53" s="21"/>
      <c r="F53" s="21"/>
      <c r="G53" s="21"/>
      <c r="H53" s="21"/>
      <c r="I53" s="21"/>
      <c r="J53" s="234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135"/>
      <c r="AM53" s="55"/>
      <c r="AN53" s="55"/>
      <c r="AO53" s="55"/>
      <c r="AP53" s="21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</row>
    <row r="54" spans="1:131" s="96" customFormat="1" ht="16.5" thickBot="1">
      <c r="A54" s="55"/>
      <c r="B54" s="155"/>
      <c r="C54" s="104"/>
      <c r="D54" s="104"/>
      <c r="E54" s="104"/>
      <c r="F54" s="104"/>
      <c r="G54" s="104"/>
      <c r="H54" s="104"/>
      <c r="I54" s="104"/>
      <c r="J54" s="235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56"/>
      <c r="AM54" s="55"/>
      <c r="AN54" s="55"/>
      <c r="AO54" s="55"/>
      <c r="AP54" s="21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  <c r="DL54" s="55"/>
      <c r="DM54" s="55"/>
      <c r="DN54" s="55"/>
      <c r="DO54" s="55"/>
      <c r="DP54" s="55"/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</row>
    <row r="55" spans="1:131" s="96" customFormat="1" ht="16.5" thickTop="1">
      <c r="A55" s="55"/>
      <c r="B55" s="55"/>
      <c r="C55" s="55"/>
      <c r="D55" s="55"/>
      <c r="E55" s="55"/>
      <c r="F55" s="55"/>
      <c r="G55" s="55"/>
      <c r="H55" s="55"/>
      <c r="I55" s="55"/>
      <c r="J55" s="236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21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</row>
    <row r="56" spans="1:131" s="96" customFormat="1">
      <c r="A56" s="251"/>
      <c r="B56" s="251"/>
      <c r="C56" s="251"/>
      <c r="D56" s="251"/>
      <c r="E56" s="251"/>
      <c r="F56" s="251"/>
      <c r="G56" s="251"/>
      <c r="H56" s="251"/>
      <c r="I56" s="251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454"/>
      <c r="AQ56" s="251"/>
      <c r="AR56" s="251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</row>
    <row r="57" spans="1:131" s="96" customFormat="1">
      <c r="A57" s="251"/>
      <c r="B57" s="251"/>
      <c r="C57" s="251"/>
      <c r="D57" s="251"/>
      <c r="E57" s="251"/>
      <c r="F57" s="251"/>
      <c r="G57" s="251"/>
      <c r="H57" s="251"/>
      <c r="I57" s="251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454"/>
      <c r="AQ57" s="251"/>
      <c r="AR57" s="251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</row>
    <row r="58" spans="1:131" s="96" customForma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251"/>
      <c r="AO58" s="251"/>
      <c r="AP58" s="454"/>
      <c r="AQ58" s="251"/>
      <c r="AR58" s="251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  <c r="DL58" s="55"/>
      <c r="DM58" s="55"/>
      <c r="DN58" s="55"/>
      <c r="DO58" s="55"/>
      <c r="DP58" s="55"/>
      <c r="DQ58" s="55"/>
      <c r="DR58" s="55"/>
      <c r="DS58" s="55"/>
      <c r="DT58" s="55"/>
      <c r="DU58" s="55"/>
      <c r="DV58" s="55"/>
      <c r="DW58" s="55"/>
      <c r="DX58" s="55"/>
      <c r="DY58" s="55"/>
      <c r="DZ58" s="55"/>
      <c r="EA58" s="55"/>
    </row>
    <row r="59" spans="1:131" s="96" customForma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251"/>
      <c r="AO59" s="251"/>
      <c r="AP59" s="454"/>
      <c r="AQ59" s="251"/>
      <c r="AR59" s="251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  <c r="DT59" s="55"/>
      <c r="DU59" s="55"/>
      <c r="DV59" s="55"/>
      <c r="DW59" s="55"/>
      <c r="DX59" s="55"/>
      <c r="DY59" s="55"/>
      <c r="DZ59" s="55"/>
      <c r="EA59" s="55"/>
    </row>
    <row r="60" spans="1:131" s="96" customForma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251"/>
      <c r="AO60" s="251"/>
      <c r="AP60" s="454"/>
      <c r="AQ60" s="251"/>
      <c r="AR60" s="251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</row>
    <row r="61" spans="1:131" s="96" customForma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251"/>
      <c r="AO61" s="251"/>
      <c r="AP61" s="454"/>
      <c r="AQ61" s="251"/>
      <c r="AR61" s="251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</row>
    <row r="62" spans="1:131" s="96" customForma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251"/>
      <c r="AO62" s="251"/>
      <c r="AP62" s="454"/>
      <c r="AQ62" s="251"/>
      <c r="AR62" s="251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</row>
    <row r="63" spans="1:131" s="96" customForma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251"/>
      <c r="AO63" s="251"/>
      <c r="AP63" s="454"/>
      <c r="AQ63" s="251"/>
      <c r="AR63" s="251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</row>
    <row r="64" spans="1:131" s="96" customForma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251"/>
      <c r="AO64" s="251"/>
      <c r="AP64" s="454"/>
      <c r="AQ64" s="251"/>
      <c r="AR64" s="251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</row>
    <row r="65" spans="1:131" s="96" customForma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604" t="s">
        <v>96</v>
      </c>
      <c r="R65" s="604"/>
      <c r="S65" s="604"/>
      <c r="T65" s="604"/>
      <c r="U65" s="604"/>
      <c r="V65" s="604"/>
      <c r="W65" s="604"/>
      <c r="X65" s="604"/>
      <c r="Y65" s="604"/>
      <c r="Z65" s="604"/>
      <c r="AA65" s="604"/>
      <c r="AB65" s="604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251"/>
      <c r="AO65" s="251"/>
      <c r="AP65" s="454"/>
      <c r="AQ65" s="251"/>
      <c r="AR65" s="251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</row>
    <row r="66" spans="1:131" s="96" customFormat="1">
      <c r="A66" s="95"/>
      <c r="B66" s="95"/>
      <c r="C66" s="95"/>
      <c r="D66" s="95"/>
      <c r="E66" s="95" t="s">
        <v>64</v>
      </c>
      <c r="F66" s="95" t="s">
        <v>66</v>
      </c>
      <c r="G66" s="95" t="s">
        <v>65</v>
      </c>
      <c r="H66" s="253" t="str">
        <f>"Projeção "&amp;Configurar!B18*100&amp;"%/dia"</f>
        <v>Projeção 5%/dia</v>
      </c>
      <c r="I66" s="95" t="str">
        <f>"Projeção "&amp;Configurar!B20*100&amp;"%/dia"</f>
        <v>Projeção 2%/dia</v>
      </c>
      <c r="J66" s="95"/>
      <c r="K66" s="95"/>
      <c r="L66" s="95"/>
      <c r="M66" s="95"/>
      <c r="N66" s="95"/>
      <c r="O66" s="95"/>
      <c r="P66" s="95"/>
      <c r="Q66" s="254" t="s">
        <v>1</v>
      </c>
      <c r="R66" s="254" t="s">
        <v>2</v>
      </c>
      <c r="S66" s="254" t="s">
        <v>4</v>
      </c>
      <c r="T66" s="254" t="s">
        <v>5</v>
      </c>
      <c r="U66" s="254" t="s">
        <v>7</v>
      </c>
      <c r="V66" s="254" t="s">
        <v>8</v>
      </c>
      <c r="W66" s="254" t="s">
        <v>9</v>
      </c>
      <c r="X66" s="254" t="s">
        <v>10</v>
      </c>
      <c r="Y66" s="254" t="s">
        <v>11</v>
      </c>
      <c r="Z66" s="254" t="s">
        <v>12</v>
      </c>
      <c r="AA66" s="254" t="s">
        <v>13</v>
      </c>
      <c r="AB66" s="254" t="s">
        <v>14</v>
      </c>
      <c r="AC66" s="95"/>
      <c r="AD66" s="373">
        <v>44197</v>
      </c>
      <c r="AE66" s="374">
        <f>AD66</f>
        <v>44197</v>
      </c>
      <c r="AF66" s="95"/>
      <c r="AG66" s="95"/>
      <c r="AH66" s="95"/>
      <c r="AI66" s="95"/>
      <c r="AJ66" s="95"/>
      <c r="AK66" s="95"/>
      <c r="AL66" s="95"/>
      <c r="AM66" s="95"/>
      <c r="AN66" s="251"/>
      <c r="AO66" s="251"/>
      <c r="AP66" s="454"/>
      <c r="AQ66" s="251"/>
      <c r="AR66" s="251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</row>
    <row r="67" spans="1:131" s="96" customFormat="1">
      <c r="A67" s="95"/>
      <c r="B67" s="369">
        <v>44197</v>
      </c>
      <c r="C67" s="370">
        <f>B67</f>
        <v>44197</v>
      </c>
      <c r="D67" s="371">
        <v>1</v>
      </c>
      <c r="E67" s="87">
        <f>'MÊS TESTE'!L8</f>
        <v>0</v>
      </c>
      <c r="F67" s="87">
        <f>'MÊS TESTE'!N8</f>
        <v>1000</v>
      </c>
      <c r="G67" s="85">
        <f>Configurar!$B$14</f>
        <v>1000</v>
      </c>
      <c r="H67" s="87">
        <f>G67+(Configurar!$B$14*Configurar!$B$18)</f>
        <v>1050</v>
      </c>
      <c r="I67" s="238">
        <f>G67+(Configurar!$B$14*Configurar!$B$20)</f>
        <v>1020</v>
      </c>
      <c r="J67" s="95"/>
      <c r="K67" s="95"/>
      <c r="L67" s="95"/>
      <c r="M67" s="95"/>
      <c r="N67" s="95"/>
      <c r="O67" s="95"/>
      <c r="P67" s="95"/>
      <c r="Q67" s="255">
        <f>IF('MÊS TESTE'!B8&gt;0,SUM('MÊS TESTE'!B8,'MÊS TESTE'!G8,'MÊS TESTE'!H8,'MÊS TESTE'!I8)*0.01,0)</f>
        <v>0</v>
      </c>
      <c r="R67" s="255">
        <f>IF(FEV!B8&gt;0,SUM(FEV!B8,FEV!G8,FEV!H8,FEV!I8)*0.01,0)</f>
        <v>0</v>
      </c>
      <c r="S67" s="255">
        <f>IF(MAR!B8&gt;0,SUM(MAR!B8,MAR!G8,MAR!H8,MAR!I8)*0.01,0)</f>
        <v>0</v>
      </c>
      <c r="T67" s="255">
        <f>IF(ABR!B8&gt;0,SUM(ABR!B8,ABR!G8,ABR!H8,ABR!I8)*0.01,0)</f>
        <v>0</v>
      </c>
      <c r="U67" s="255">
        <f>IF(MAI!B8&gt;0,SUM(MAI!B8,MAI!G8,MAI!H8,MAI!I8)*0.01,0)</f>
        <v>0</v>
      </c>
      <c r="V67" s="255">
        <f>IF(JUN!B8&gt;0,SUM(JUN!B8,JUN!G8,JUN!H8,JUN!I8)*0.01,0)</f>
        <v>0</v>
      </c>
      <c r="W67" s="255">
        <f>IF(JUL!B8&gt;0,SUM(JUL!B8,JUL!G8,JUL!H8,JUL!I8)*0.01,0)</f>
        <v>0</v>
      </c>
      <c r="X67" s="255">
        <f>IF(AGO!B8&gt;0,SUM(AGO!B8,AGO!G8,AGO!H8,AGO!I8)*0.01,0)</f>
        <v>0</v>
      </c>
      <c r="Y67" s="255">
        <f>IF(SET!B8&gt;0,SUM(SET!B8,SET!G8,SET!H8,SET!I8)*0.01,0)</f>
        <v>0</v>
      </c>
      <c r="Z67" s="255">
        <f>IF(OUT!B8&gt;0,SUM(OUT!B8,OUT!G8,OUT!H8,OUT!I8)*0.01,0)</f>
        <v>0</v>
      </c>
      <c r="AA67" s="255">
        <f>IF(NOV!B8&gt;0,SUM(NOV!B8,NOV!G8,NOV!H8,NOV!I8)*0.01,0)</f>
        <v>0</v>
      </c>
      <c r="AB67" s="255" t="e">
        <f>IF(#REF!&gt;0,SUM(#REF!,#REF!,#REF!,#REF!)*0.01,0)</f>
        <v>#REF!</v>
      </c>
      <c r="AC67" s="95"/>
      <c r="AD67" s="373">
        <v>44200</v>
      </c>
      <c r="AE67" s="374">
        <f t="shared" ref="AE67:AE130" si="3">AD67</f>
        <v>44200</v>
      </c>
      <c r="AF67" s="95"/>
      <c r="AG67" s="95"/>
      <c r="AH67" s="95"/>
      <c r="AI67" s="95"/>
      <c r="AJ67" s="95"/>
      <c r="AK67" s="95"/>
      <c r="AL67" s="95"/>
      <c r="AM67" s="95"/>
      <c r="AN67" s="251"/>
      <c r="AO67" s="251"/>
      <c r="AP67" s="454"/>
      <c r="AQ67" s="251"/>
      <c r="AR67" s="251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</row>
    <row r="68" spans="1:131" s="96" customFormat="1">
      <c r="A68" s="95"/>
      <c r="B68" s="369">
        <v>44200</v>
      </c>
      <c r="C68" s="370">
        <f t="shared" ref="C68:C131" si="4">B68</f>
        <v>44200</v>
      </c>
      <c r="D68" s="371">
        <v>2</v>
      </c>
      <c r="E68" s="87">
        <f>'MÊS TESTE'!L9</f>
        <v>0</v>
      </c>
      <c r="F68" s="87">
        <f>'MÊS TESTE'!N9</f>
        <v>1000</v>
      </c>
      <c r="G68" s="85">
        <f>Configurar!$B$14</f>
        <v>1000</v>
      </c>
      <c r="H68" s="87">
        <f>H67+(Configurar!$B$14*Configurar!$B$18)</f>
        <v>1100</v>
      </c>
      <c r="I68" s="238">
        <f>I67+(Configurar!$B$14*Configurar!$B$20)</f>
        <v>1040</v>
      </c>
      <c r="J68" s="95"/>
      <c r="K68" s="95"/>
      <c r="L68" s="95"/>
      <c r="M68" s="95"/>
      <c r="N68" s="95"/>
      <c r="O68" s="95"/>
      <c r="P68" s="95"/>
      <c r="Q68" s="255">
        <f>IF('MÊS TESTE'!B9&gt;0,SUM('MÊS TESTE'!B9,'MÊS TESTE'!G9,'MÊS TESTE'!H9,'MÊS TESTE'!I9)*0.01,0)</f>
        <v>0</v>
      </c>
      <c r="R68" s="255">
        <f>IF(FEV!B9&gt;0,SUM(FEV!B9,FEV!G9,FEV!H9,FEV!I9)*0.01,0)</f>
        <v>0</v>
      </c>
      <c r="S68" s="255">
        <f>IF(MAR!B9&gt;0,SUM(MAR!B9,MAR!G9,MAR!H9,MAR!I9)*0.01,0)</f>
        <v>0</v>
      </c>
      <c r="T68" s="255">
        <f>IF(ABR!B9&gt;0,SUM(ABR!B9,ABR!G9,ABR!H9,ABR!I9)*0.01,0)</f>
        <v>0</v>
      </c>
      <c r="U68" s="255">
        <f>IF(MAI!B9&gt;0,SUM(MAI!B9,MAI!G9,MAI!H9,MAI!I9)*0.01,0)</f>
        <v>0</v>
      </c>
      <c r="V68" s="255">
        <f>IF(JUN!B9&gt;0,SUM(JUN!B9,JUN!G9,JUN!H9,JUN!I9)*0.01,0)</f>
        <v>0</v>
      </c>
      <c r="W68" s="255">
        <f>IF(JUL!B9&gt;0,SUM(JUL!B9,JUL!G9,JUL!H9,JUL!I9)*0.01,0)</f>
        <v>0</v>
      </c>
      <c r="X68" s="255">
        <f>IF(AGO!B9&gt;0,SUM(AGO!B9,AGO!G9,AGO!H9,AGO!I9)*0.01,0)</f>
        <v>0</v>
      </c>
      <c r="Y68" s="255">
        <f>IF(SET!B9&gt;0,SUM(SET!B9,SET!G9,SET!H9,SET!I9)*0.01,0)</f>
        <v>0</v>
      </c>
      <c r="Z68" s="255">
        <f>IF(OUT!B9&gt;0,SUM(OUT!B9,OUT!G9,OUT!H9,OUT!I9)*0.01,0)</f>
        <v>0</v>
      </c>
      <c r="AA68" s="255">
        <f>IF(NOV!B9&gt;0,SUM(NOV!B9,NOV!G9,NOV!H9,NOV!I9)*0.01,0)</f>
        <v>0</v>
      </c>
      <c r="AB68" s="255" t="e">
        <f>IF(#REF!&gt;0,SUM(#REF!,#REF!,#REF!,#REF!)*0.01,0)</f>
        <v>#REF!</v>
      </c>
      <c r="AC68" s="95"/>
      <c r="AD68" s="373">
        <v>44201</v>
      </c>
      <c r="AE68" s="374">
        <f t="shared" si="3"/>
        <v>44201</v>
      </c>
      <c r="AF68" s="95"/>
      <c r="AG68" s="95"/>
      <c r="AH68" s="95"/>
      <c r="AI68" s="95"/>
      <c r="AJ68" s="95"/>
      <c r="AK68" s="95"/>
      <c r="AL68" s="95"/>
      <c r="AM68" s="95"/>
      <c r="AN68" s="251"/>
      <c r="AO68" s="251"/>
      <c r="AP68" s="454"/>
      <c r="AQ68" s="251"/>
      <c r="AR68" s="251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</row>
    <row r="69" spans="1:131" s="96" customFormat="1">
      <c r="A69" s="95"/>
      <c r="B69" s="369">
        <v>44201</v>
      </c>
      <c r="C69" s="370">
        <f t="shared" si="4"/>
        <v>44201</v>
      </c>
      <c r="D69" s="371">
        <v>3</v>
      </c>
      <c r="E69" s="87">
        <f>'MÊS TESTE'!L10</f>
        <v>0</v>
      </c>
      <c r="F69" s="87">
        <f>'MÊS TESTE'!N10</f>
        <v>1000</v>
      </c>
      <c r="G69" s="85">
        <f>Configurar!$B$14</f>
        <v>1000</v>
      </c>
      <c r="H69" s="87">
        <f>H68+(Configurar!$B$14*Configurar!$B$18)</f>
        <v>1150</v>
      </c>
      <c r="I69" s="238">
        <f>I68+(Configurar!$B$14*Configurar!$B$20)</f>
        <v>1060</v>
      </c>
      <c r="J69" s="95"/>
      <c r="K69" s="95"/>
      <c r="L69" s="95"/>
      <c r="M69" s="95"/>
      <c r="N69" s="95"/>
      <c r="O69" s="95"/>
      <c r="P69" s="95"/>
      <c r="Q69" s="255">
        <f>IF('MÊS TESTE'!B10&gt;0,SUM('MÊS TESTE'!B10,'MÊS TESTE'!G10,'MÊS TESTE'!H10,'MÊS TESTE'!I10)*0.01,0)</f>
        <v>0</v>
      </c>
      <c r="R69" s="255">
        <f>IF(FEV!B10&gt;0,SUM(FEV!B10,FEV!G10,FEV!H10,FEV!I10)*0.01,0)</f>
        <v>0</v>
      </c>
      <c r="S69" s="255">
        <f>IF(MAR!B10&gt;0,SUM(MAR!B10,MAR!G10,MAR!H10,MAR!I10)*0.01,0)</f>
        <v>0</v>
      </c>
      <c r="T69" s="255">
        <f>IF(ABR!B10&gt;0,SUM(ABR!B10,ABR!G10,ABR!H10,ABR!I10)*0.01,0)</f>
        <v>0</v>
      </c>
      <c r="U69" s="255">
        <f>IF(MAI!B10&gt;0,SUM(MAI!B10,MAI!G10,MAI!H10,MAI!I10)*0.01,0)</f>
        <v>0</v>
      </c>
      <c r="V69" s="255">
        <f>IF(JUN!B10&gt;0,SUM(JUN!B10,JUN!G10,JUN!H10,JUN!I10)*0.01,0)</f>
        <v>0</v>
      </c>
      <c r="W69" s="255">
        <f>IF(JUL!B10&gt;0,SUM(JUL!B10,JUL!G10,JUL!H10,JUL!I10)*0.01,0)</f>
        <v>0</v>
      </c>
      <c r="X69" s="255">
        <f>IF(AGO!B10&gt;0,SUM(AGO!B10,AGO!G10,AGO!H10,AGO!I10)*0.01,0)</f>
        <v>0</v>
      </c>
      <c r="Y69" s="255">
        <f>IF(SET!B10&gt;0,SUM(SET!B10,SET!G10,SET!H10,SET!I10)*0.01,0)</f>
        <v>0</v>
      </c>
      <c r="Z69" s="255">
        <f>IF(OUT!B10&gt;0,SUM(OUT!B10,OUT!G10,OUT!H10,OUT!I10)*0.01,0)</f>
        <v>0</v>
      </c>
      <c r="AA69" s="255">
        <f>IF(NOV!B10&gt;0,SUM(NOV!B10,NOV!G10,NOV!H10,NOV!I10)*0.01,0)</f>
        <v>0</v>
      </c>
      <c r="AB69" s="255" t="e">
        <f>IF(#REF!&gt;0,SUM(#REF!,#REF!,#REF!,#REF!)*0.01,0)</f>
        <v>#REF!</v>
      </c>
      <c r="AC69" s="95"/>
      <c r="AD69" s="373">
        <v>44202</v>
      </c>
      <c r="AE69" s="374">
        <f t="shared" si="3"/>
        <v>44202</v>
      </c>
      <c r="AF69" s="95"/>
      <c r="AG69" s="95"/>
      <c r="AH69" s="95"/>
      <c r="AI69" s="95"/>
      <c r="AJ69" s="95"/>
      <c r="AK69" s="95"/>
      <c r="AL69" s="95"/>
      <c r="AM69" s="95"/>
      <c r="AN69" s="251"/>
      <c r="AO69" s="251"/>
      <c r="AP69" s="454"/>
      <c r="AQ69" s="251"/>
      <c r="AR69" s="251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</row>
    <row r="70" spans="1:131" s="96" customFormat="1">
      <c r="A70" s="95"/>
      <c r="B70" s="369">
        <v>44202</v>
      </c>
      <c r="C70" s="370">
        <f t="shared" si="4"/>
        <v>44202</v>
      </c>
      <c r="D70" s="371">
        <v>4</v>
      </c>
      <c r="E70" s="87">
        <f>'MÊS TESTE'!L11</f>
        <v>0</v>
      </c>
      <c r="F70" s="87">
        <f>'MÊS TESTE'!N11</f>
        <v>1000</v>
      </c>
      <c r="G70" s="85">
        <f>Configurar!$B$14</f>
        <v>1000</v>
      </c>
      <c r="H70" s="87">
        <f>H69+(Configurar!$B$14*Configurar!$B$18)</f>
        <v>1200</v>
      </c>
      <c r="I70" s="238">
        <f>I69+(Configurar!$B$14*Configurar!$B$20)</f>
        <v>1080</v>
      </c>
      <c r="J70" s="95"/>
      <c r="K70" s="95"/>
      <c r="L70" s="95"/>
      <c r="M70" s="95"/>
      <c r="N70" s="95"/>
      <c r="O70" s="95"/>
      <c r="P70" s="95"/>
      <c r="Q70" s="255">
        <f>IF('MÊS TESTE'!B11&gt;0,SUM('MÊS TESTE'!B11,'MÊS TESTE'!G11,'MÊS TESTE'!H11,'MÊS TESTE'!I11)*0.01,0)</f>
        <v>0</v>
      </c>
      <c r="R70" s="255">
        <f>IF(FEV!B11&gt;0,SUM(FEV!B11,FEV!G11,FEV!H11,FEV!I11)*0.01,0)</f>
        <v>0</v>
      </c>
      <c r="S70" s="255">
        <f>IF(MAR!B11&gt;0,SUM(MAR!B11,MAR!G11,MAR!H11,MAR!I11)*0.01,0)</f>
        <v>0</v>
      </c>
      <c r="T70" s="255">
        <f>IF(ABR!B11&gt;0,SUM(ABR!B11,ABR!G11,ABR!H11,ABR!I11)*0.01,0)</f>
        <v>0</v>
      </c>
      <c r="U70" s="255">
        <f>IF(MAI!B11&gt;0,SUM(MAI!B11,MAI!G11,MAI!H11,MAI!I11)*0.01,0)</f>
        <v>0</v>
      </c>
      <c r="V70" s="255">
        <f>IF(JUN!B11&gt;0,SUM(JUN!B11,JUN!G11,JUN!H11,JUN!I11)*0.01,0)</f>
        <v>0</v>
      </c>
      <c r="W70" s="255">
        <f>IF(JUL!B11&gt;0,SUM(JUL!B11,JUL!G11,JUL!H11,JUL!I11)*0.01,0)</f>
        <v>0</v>
      </c>
      <c r="X70" s="255">
        <f>IF(AGO!B11&gt;0,SUM(AGO!B11,AGO!G11,AGO!H11,AGO!I11)*0.01,0)</f>
        <v>0</v>
      </c>
      <c r="Y70" s="255">
        <f>IF(SET!B11&gt;0,SUM(SET!B11,SET!G11,SET!H11,SET!I11)*0.01,0)</f>
        <v>0</v>
      </c>
      <c r="Z70" s="255">
        <f>IF(OUT!B11&gt;0,SUM(OUT!B11,OUT!G11,OUT!H11,OUT!I11)*0.01,0)</f>
        <v>0</v>
      </c>
      <c r="AA70" s="255">
        <f>IF(NOV!B11&gt;0,SUM(NOV!B11,NOV!G11,NOV!H11,NOV!I11)*0.01,0)</f>
        <v>0</v>
      </c>
      <c r="AB70" s="255" t="e">
        <f>IF(#REF!&gt;0,SUM(#REF!,#REF!,#REF!,#REF!)*0.01,0)</f>
        <v>#REF!</v>
      </c>
      <c r="AC70" s="95"/>
      <c r="AD70" s="373">
        <v>44203</v>
      </c>
      <c r="AE70" s="374">
        <f t="shared" si="3"/>
        <v>44203</v>
      </c>
      <c r="AF70" s="95"/>
      <c r="AG70" s="95"/>
      <c r="AH70" s="95"/>
      <c r="AI70" s="95"/>
      <c r="AJ70" s="95"/>
      <c r="AK70" s="95"/>
      <c r="AL70" s="95"/>
      <c r="AM70" s="95"/>
      <c r="AN70" s="251"/>
      <c r="AO70" s="251"/>
      <c r="AP70" s="454"/>
      <c r="AQ70" s="251"/>
      <c r="AR70" s="251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</row>
    <row r="71" spans="1:131" s="96" customFormat="1">
      <c r="A71" s="95"/>
      <c r="B71" s="369">
        <v>44203</v>
      </c>
      <c r="C71" s="370">
        <f t="shared" si="4"/>
        <v>44203</v>
      </c>
      <c r="D71" s="371">
        <v>5</v>
      </c>
      <c r="E71" s="87">
        <f>'MÊS TESTE'!L12</f>
        <v>0</v>
      </c>
      <c r="F71" s="87">
        <f>'MÊS TESTE'!N12</f>
        <v>1000</v>
      </c>
      <c r="G71" s="85">
        <f>Configurar!$B$14</f>
        <v>1000</v>
      </c>
      <c r="H71" s="87">
        <f>H70+(Configurar!$B$14*Configurar!$B$18)</f>
        <v>1250</v>
      </c>
      <c r="I71" s="238">
        <f>I70+(Configurar!$B$14*Configurar!$B$20)</f>
        <v>1100</v>
      </c>
      <c r="J71" s="95"/>
      <c r="K71" s="95"/>
      <c r="L71" s="95"/>
      <c r="M71" s="95"/>
      <c r="N71" s="95"/>
      <c r="O71" s="95"/>
      <c r="P71" s="95"/>
      <c r="Q71" s="255">
        <f>IF('MÊS TESTE'!B12&gt;0,SUM('MÊS TESTE'!B12,'MÊS TESTE'!G12,'MÊS TESTE'!H12,'MÊS TESTE'!I12)*0.01,0)</f>
        <v>0</v>
      </c>
      <c r="R71" s="255">
        <f>IF(FEV!B12&gt;0,SUM(FEV!B12,FEV!G12,FEV!H12,FEV!I12)*0.01,0)</f>
        <v>0</v>
      </c>
      <c r="S71" s="255">
        <f>IF(MAR!B12&gt;0,SUM(MAR!B12,MAR!G12,MAR!H12,MAR!I12)*0.01,0)</f>
        <v>0</v>
      </c>
      <c r="T71" s="255">
        <f>IF(ABR!B12&gt;0,SUM(ABR!B12,ABR!G12,ABR!H12,ABR!I12)*0.01,0)</f>
        <v>0</v>
      </c>
      <c r="U71" s="255">
        <f>IF(MAI!B12&gt;0,SUM(MAI!B12,MAI!G12,MAI!H12,MAI!I12)*0.01,0)</f>
        <v>0</v>
      </c>
      <c r="V71" s="255">
        <f>IF(JUN!B12&gt;0,SUM(JUN!B12,JUN!G12,JUN!H12,JUN!I12)*0.01,0)</f>
        <v>0</v>
      </c>
      <c r="W71" s="255">
        <f>IF(JUL!B12&gt;0,SUM(JUL!B12,JUL!G12,JUL!H12,JUL!I12)*0.01,0)</f>
        <v>0</v>
      </c>
      <c r="X71" s="255">
        <f>IF(AGO!B12&gt;0,SUM(AGO!B12,AGO!G12,AGO!H12,AGO!I12)*0.01,0)</f>
        <v>0</v>
      </c>
      <c r="Y71" s="255">
        <f>IF(SET!B12&gt;0,SUM(SET!B12,SET!G12,SET!H12,SET!I12)*0.01,0)</f>
        <v>0</v>
      </c>
      <c r="Z71" s="255">
        <f>IF(OUT!B12&gt;0,SUM(OUT!B12,OUT!G12,OUT!H12,OUT!I12)*0.01,0)</f>
        <v>0</v>
      </c>
      <c r="AA71" s="255">
        <f>IF(NOV!B12&gt;0,SUM(NOV!B12,NOV!G12,NOV!H12,NOV!I12)*0.01,0)</f>
        <v>0</v>
      </c>
      <c r="AB71" s="255" t="e">
        <f>IF(#REF!&gt;0,SUM(#REF!,#REF!,#REF!,#REF!)*0.01,0)</f>
        <v>#REF!</v>
      </c>
      <c r="AC71" s="95"/>
      <c r="AD71" s="373">
        <v>44204</v>
      </c>
      <c r="AE71" s="374">
        <f t="shared" si="3"/>
        <v>44204</v>
      </c>
      <c r="AF71" s="95"/>
      <c r="AG71" s="95"/>
      <c r="AH71" s="95"/>
      <c r="AI71" s="95"/>
      <c r="AJ71" s="95"/>
      <c r="AK71" s="95"/>
      <c r="AL71" s="95"/>
      <c r="AM71" s="95"/>
      <c r="AN71" s="251"/>
      <c r="AO71" s="251"/>
      <c r="AP71" s="454"/>
      <c r="AQ71" s="251"/>
      <c r="AR71" s="251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55"/>
      <c r="EA71" s="55"/>
    </row>
    <row r="72" spans="1:131" s="96" customFormat="1">
      <c r="A72" s="95"/>
      <c r="B72" s="369">
        <v>44204</v>
      </c>
      <c r="C72" s="370">
        <f t="shared" si="4"/>
        <v>44204</v>
      </c>
      <c r="D72" s="371">
        <v>6</v>
      </c>
      <c r="E72" s="87">
        <f>'MÊS TESTE'!L13</f>
        <v>0</v>
      </c>
      <c r="F72" s="87">
        <f>'MÊS TESTE'!N13</f>
        <v>1000</v>
      </c>
      <c r="G72" s="85">
        <f>Configurar!$B$14</f>
        <v>1000</v>
      </c>
      <c r="H72" s="87">
        <f>H71+(Configurar!$B$14*Configurar!$B$18)</f>
        <v>1300</v>
      </c>
      <c r="I72" s="238">
        <f>I71+(Configurar!$B$14*Configurar!$B$20)</f>
        <v>1120</v>
      </c>
      <c r="J72" s="95"/>
      <c r="K72" s="95"/>
      <c r="L72" s="95"/>
      <c r="M72" s="95"/>
      <c r="N72" s="95"/>
      <c r="O72" s="95"/>
      <c r="P72" s="95"/>
      <c r="Q72" s="255">
        <f>IF('MÊS TESTE'!B13&gt;0,SUM('MÊS TESTE'!B13,'MÊS TESTE'!G13,'MÊS TESTE'!H13,'MÊS TESTE'!I13)*0.01,0)</f>
        <v>0</v>
      </c>
      <c r="R72" s="255">
        <f>IF(FEV!B13&gt;0,SUM(FEV!B13,FEV!G13,FEV!H13,FEV!I13)*0.01,0)</f>
        <v>0</v>
      </c>
      <c r="S72" s="255">
        <f>IF(MAR!B13&gt;0,SUM(MAR!B13,MAR!G13,MAR!H13,MAR!I13)*0.01,0)</f>
        <v>0</v>
      </c>
      <c r="T72" s="255">
        <f>IF(ABR!B13&gt;0,SUM(ABR!B13,ABR!G13,ABR!H13,ABR!I13)*0.01,0)</f>
        <v>0</v>
      </c>
      <c r="U72" s="255">
        <f>IF(MAI!B13&gt;0,SUM(MAI!B13,MAI!G13,MAI!H13,MAI!I13)*0.01,0)</f>
        <v>0</v>
      </c>
      <c r="V72" s="255">
        <f>IF(JUN!B13&gt;0,SUM(JUN!B13,JUN!G13,JUN!H13,JUN!I13)*0.01,0)</f>
        <v>0</v>
      </c>
      <c r="W72" s="255">
        <f>IF(JUL!B13&gt;0,SUM(JUL!B13,JUL!G13,JUL!H13,JUL!I13)*0.01,0)</f>
        <v>0</v>
      </c>
      <c r="X72" s="255">
        <f>IF(AGO!B13&gt;0,SUM(AGO!B13,AGO!G13,AGO!H13,AGO!I13)*0.01,0)</f>
        <v>0</v>
      </c>
      <c r="Y72" s="255">
        <f>IF(SET!B13&gt;0,SUM(SET!B13,SET!G13,SET!H13,SET!I13)*0.01,0)</f>
        <v>0</v>
      </c>
      <c r="Z72" s="255">
        <f>IF(OUT!B13&gt;0,SUM(OUT!B13,OUT!G13,OUT!H13,OUT!I13)*0.01,0)</f>
        <v>0</v>
      </c>
      <c r="AA72" s="255">
        <f>IF(NOV!B13&gt;0,SUM(NOV!B13,NOV!G13,NOV!H13,NOV!I13)*0.01,0)</f>
        <v>0</v>
      </c>
      <c r="AB72" s="255" t="e">
        <f>IF(#REF!&gt;0,SUM(#REF!,#REF!,#REF!,#REF!)*0.01,0)</f>
        <v>#REF!</v>
      </c>
      <c r="AC72" s="95"/>
      <c r="AD72" s="373">
        <v>44207</v>
      </c>
      <c r="AE72" s="374">
        <f t="shared" si="3"/>
        <v>44207</v>
      </c>
      <c r="AF72" s="95"/>
      <c r="AG72" s="95"/>
      <c r="AH72" s="95"/>
      <c r="AI72" s="95"/>
      <c r="AJ72" s="95"/>
      <c r="AK72" s="95"/>
      <c r="AL72" s="95"/>
      <c r="AM72" s="95"/>
      <c r="AN72" s="251"/>
      <c r="AO72" s="251"/>
      <c r="AP72" s="454"/>
      <c r="AQ72" s="251"/>
      <c r="AR72" s="251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</row>
    <row r="73" spans="1:131" s="96" customFormat="1">
      <c r="A73" s="95"/>
      <c r="B73" s="369">
        <v>44207</v>
      </c>
      <c r="C73" s="370">
        <f t="shared" si="4"/>
        <v>44207</v>
      </c>
      <c r="D73" s="371">
        <v>7</v>
      </c>
      <c r="E73" s="87">
        <f>'MÊS TESTE'!L14</f>
        <v>0</v>
      </c>
      <c r="F73" s="87">
        <f>'MÊS TESTE'!N14</f>
        <v>1000</v>
      </c>
      <c r="G73" s="85">
        <f>Configurar!$B$14</f>
        <v>1000</v>
      </c>
      <c r="H73" s="87">
        <f>H72+(Configurar!$B$14*Configurar!$B$18)</f>
        <v>1350</v>
      </c>
      <c r="I73" s="238">
        <f>I72+(Configurar!$B$14*Configurar!$B$20)</f>
        <v>1140</v>
      </c>
      <c r="J73" s="95"/>
      <c r="K73" s="95"/>
      <c r="L73" s="95"/>
      <c r="M73" s="95"/>
      <c r="N73" s="95"/>
      <c r="O73" s="95"/>
      <c r="P73" s="95"/>
      <c r="Q73" s="255">
        <f>IF('MÊS TESTE'!B14&gt;0,SUM('MÊS TESTE'!B14,'MÊS TESTE'!G14,'MÊS TESTE'!H14,'MÊS TESTE'!I14)*0.01,0)</f>
        <v>0</v>
      </c>
      <c r="R73" s="255">
        <f>IF(FEV!B14&gt;0,SUM(FEV!B14,FEV!G14,FEV!H14,FEV!I14)*0.01,0)</f>
        <v>0</v>
      </c>
      <c r="S73" s="255">
        <f>IF(MAR!B14&gt;0,SUM(MAR!B14,MAR!G14,MAR!H14,MAR!I14)*0.01,0)</f>
        <v>0</v>
      </c>
      <c r="T73" s="255">
        <f>IF(ABR!B14&gt;0,SUM(ABR!B14,ABR!G14,ABR!H14,ABR!I14)*0.01,0)</f>
        <v>0</v>
      </c>
      <c r="U73" s="255">
        <f>IF(MAI!B14&gt;0,SUM(MAI!B14,MAI!G14,MAI!H14,MAI!I14)*0.01,0)</f>
        <v>0</v>
      </c>
      <c r="V73" s="255">
        <f>IF(JUN!B14&gt;0,SUM(JUN!B14,JUN!G14,JUN!H14,JUN!I14)*0.01,0)</f>
        <v>0</v>
      </c>
      <c r="W73" s="255">
        <f>IF(JUL!B14&gt;0,SUM(JUL!B14,JUL!G14,JUL!H14,JUL!I14)*0.01,0)</f>
        <v>0</v>
      </c>
      <c r="X73" s="255">
        <f>IF(AGO!B14&gt;0,SUM(AGO!B14,AGO!G14,AGO!H14,AGO!I14)*0.01,0)</f>
        <v>0</v>
      </c>
      <c r="Y73" s="255">
        <f>IF(SET!B14&gt;0,SUM(SET!B14,SET!G14,SET!H14,SET!I14)*0.01,0)</f>
        <v>0</v>
      </c>
      <c r="Z73" s="255">
        <f>IF(OUT!B14&gt;0,SUM(OUT!B14,OUT!G14,OUT!H14,OUT!I14)*0.01,0)</f>
        <v>0</v>
      </c>
      <c r="AA73" s="255">
        <f>IF(NOV!B14&gt;0,SUM(NOV!B14,NOV!G14,NOV!H14,NOV!I14)*0.01,0)</f>
        <v>0</v>
      </c>
      <c r="AB73" s="255" t="e">
        <f>IF(#REF!&gt;0,SUM(#REF!,#REF!,#REF!,#REF!)*0.01,0)</f>
        <v>#REF!</v>
      </c>
      <c r="AC73" s="95"/>
      <c r="AD73" s="373">
        <v>44208</v>
      </c>
      <c r="AE73" s="374">
        <f t="shared" si="3"/>
        <v>44208</v>
      </c>
      <c r="AF73" s="95"/>
      <c r="AG73" s="95"/>
      <c r="AH73" s="95"/>
      <c r="AI73" s="95"/>
      <c r="AJ73" s="95"/>
      <c r="AK73" s="95"/>
      <c r="AL73" s="95"/>
      <c r="AM73" s="95"/>
      <c r="AN73" s="251"/>
      <c r="AO73" s="251"/>
      <c r="AP73" s="454"/>
      <c r="AQ73" s="251"/>
      <c r="AR73" s="251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</row>
    <row r="74" spans="1:131" s="96" customFormat="1">
      <c r="A74" s="95"/>
      <c r="B74" s="369">
        <v>44208</v>
      </c>
      <c r="C74" s="370">
        <f t="shared" si="4"/>
        <v>44208</v>
      </c>
      <c r="D74" s="371">
        <v>8</v>
      </c>
      <c r="E74" s="87">
        <f>'MÊS TESTE'!L15</f>
        <v>0</v>
      </c>
      <c r="F74" s="87">
        <f>'MÊS TESTE'!N15</f>
        <v>1000</v>
      </c>
      <c r="G74" s="85">
        <f>Configurar!$B$14</f>
        <v>1000</v>
      </c>
      <c r="H74" s="87">
        <f>H73+(Configurar!$B$14*Configurar!$B$18)</f>
        <v>1400</v>
      </c>
      <c r="I74" s="238">
        <f>I73+(Configurar!$B$14*Configurar!$B$20)</f>
        <v>1160</v>
      </c>
      <c r="J74" s="95"/>
      <c r="K74" s="95"/>
      <c r="L74" s="95"/>
      <c r="M74" s="95"/>
      <c r="N74" s="95"/>
      <c r="O74" s="95"/>
      <c r="P74" s="95"/>
      <c r="Q74" s="255">
        <f>IF('MÊS TESTE'!B15&gt;0,SUM('MÊS TESTE'!B15,'MÊS TESTE'!G15,'MÊS TESTE'!H15,'MÊS TESTE'!I15)*0.01,0)</f>
        <v>0</v>
      </c>
      <c r="R74" s="255">
        <f>IF(FEV!B15&gt;0,SUM(FEV!B15,FEV!G15,FEV!H15,FEV!I15)*0.01,0)</f>
        <v>0</v>
      </c>
      <c r="S74" s="255">
        <f>IF(MAR!B15&gt;0,SUM(MAR!B15,MAR!G15,MAR!H15,MAR!I15)*0.01,0)</f>
        <v>0</v>
      </c>
      <c r="T74" s="255">
        <f>IF(ABR!B15&gt;0,SUM(ABR!B15,ABR!G15,ABR!H15,ABR!I15)*0.01,0)</f>
        <v>0</v>
      </c>
      <c r="U74" s="255">
        <f>IF(MAI!B15&gt;0,SUM(MAI!B15,MAI!G15,MAI!H15,MAI!I15)*0.01,0)</f>
        <v>0</v>
      </c>
      <c r="V74" s="255">
        <f>IF(JUN!B15&gt;0,SUM(JUN!B15,JUN!G15,JUN!H15,JUN!I15)*0.01,0)</f>
        <v>0</v>
      </c>
      <c r="W74" s="255">
        <f>IF(JUL!B15&gt;0,SUM(JUL!B15,JUL!G15,JUL!H15,JUL!I15)*0.01,0)</f>
        <v>0</v>
      </c>
      <c r="X74" s="255">
        <f>IF(AGO!B15&gt;0,SUM(AGO!B15,AGO!G15,AGO!H15,AGO!I15)*0.01,0)</f>
        <v>0</v>
      </c>
      <c r="Y74" s="255">
        <f>IF(SET!B15&gt;0,SUM(SET!B15,SET!G15,SET!H15,SET!I15)*0.01,0)</f>
        <v>0</v>
      </c>
      <c r="Z74" s="255">
        <f>IF(OUT!B15&gt;0,SUM(OUT!B15,OUT!G15,OUT!H15,OUT!I15)*0.01,0)</f>
        <v>0</v>
      </c>
      <c r="AA74" s="255">
        <f>IF(NOV!B15&gt;0,SUM(NOV!B15,NOV!G15,NOV!H15,NOV!I15)*0.01,0)</f>
        <v>0</v>
      </c>
      <c r="AB74" s="255" t="e">
        <f>IF(#REF!&gt;0,SUM(#REF!,#REF!,#REF!,#REF!)*0.01,0)</f>
        <v>#REF!</v>
      </c>
      <c r="AC74" s="95"/>
      <c r="AD74" s="373">
        <v>44209</v>
      </c>
      <c r="AE74" s="374">
        <f t="shared" si="3"/>
        <v>44209</v>
      </c>
      <c r="AF74" s="95"/>
      <c r="AG74" s="95"/>
      <c r="AH74" s="95"/>
      <c r="AI74" s="95"/>
      <c r="AJ74" s="95"/>
      <c r="AK74" s="95"/>
      <c r="AL74" s="95"/>
      <c r="AM74" s="95"/>
      <c r="AN74" s="251"/>
      <c r="AO74" s="251"/>
      <c r="AP74" s="454"/>
      <c r="AQ74" s="251"/>
      <c r="AR74" s="251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</row>
    <row r="75" spans="1:131" s="96" customFormat="1">
      <c r="A75" s="95"/>
      <c r="B75" s="369">
        <v>44209</v>
      </c>
      <c r="C75" s="370">
        <f t="shared" si="4"/>
        <v>44209</v>
      </c>
      <c r="D75" s="371">
        <v>9</v>
      </c>
      <c r="E75" s="87">
        <f>'MÊS TESTE'!L16</f>
        <v>0</v>
      </c>
      <c r="F75" s="87">
        <f>'MÊS TESTE'!N16</f>
        <v>1000</v>
      </c>
      <c r="G75" s="85">
        <f>Configurar!$B$14</f>
        <v>1000</v>
      </c>
      <c r="H75" s="87">
        <f>H74+(Configurar!$B$14*Configurar!$B$18)</f>
        <v>1450</v>
      </c>
      <c r="I75" s="238">
        <f>I74+(Configurar!$B$14*Configurar!$B$20)</f>
        <v>1180</v>
      </c>
      <c r="J75" s="95"/>
      <c r="K75" s="95"/>
      <c r="L75" s="95"/>
      <c r="M75" s="95"/>
      <c r="N75" s="95"/>
      <c r="O75" s="95"/>
      <c r="P75" s="95"/>
      <c r="Q75" s="255">
        <f>IF('MÊS TESTE'!B16&gt;0,SUM('MÊS TESTE'!B16,'MÊS TESTE'!G16,'MÊS TESTE'!H16,'MÊS TESTE'!I16)*0.01,0)</f>
        <v>0</v>
      </c>
      <c r="R75" s="255">
        <f>IF(FEV!B16&gt;0,SUM(FEV!B16,FEV!G16,FEV!H16,FEV!I16)*0.01,0)</f>
        <v>0</v>
      </c>
      <c r="S75" s="255">
        <f>IF(MAR!B16&gt;0,SUM(MAR!B16,MAR!G16,MAR!H16,MAR!I16)*0.01,0)</f>
        <v>0</v>
      </c>
      <c r="T75" s="255">
        <f>IF(ABR!B16&gt;0,SUM(ABR!B16,ABR!G16,ABR!H16,ABR!I16)*0.01,0)</f>
        <v>0</v>
      </c>
      <c r="U75" s="255">
        <f>IF(MAI!B16&gt;0,SUM(MAI!B16,MAI!G16,MAI!H16,MAI!I16)*0.01,0)</f>
        <v>0</v>
      </c>
      <c r="V75" s="255">
        <f>IF(JUN!B16&gt;0,SUM(JUN!B16,JUN!G16,JUN!H16,JUN!I16)*0.01,0)</f>
        <v>0</v>
      </c>
      <c r="W75" s="255">
        <f>IF(JUL!B16&gt;0,SUM(JUL!B16,JUL!G16,JUL!H16,JUL!I16)*0.01,0)</f>
        <v>0</v>
      </c>
      <c r="X75" s="255">
        <f>IF(AGO!B16&gt;0,SUM(AGO!B16,AGO!G16,AGO!H16,AGO!I16)*0.01,0)</f>
        <v>0</v>
      </c>
      <c r="Y75" s="255">
        <f>IF(SET!B16&gt;0,SUM(SET!B16,SET!G16,SET!H16,SET!I16)*0.01,0)</f>
        <v>0</v>
      </c>
      <c r="Z75" s="255">
        <f>IF(OUT!B16&gt;0,SUM(OUT!B16,OUT!G16,OUT!H16,OUT!I16)*0.01,0)</f>
        <v>0</v>
      </c>
      <c r="AA75" s="255">
        <f>IF(NOV!B16&gt;0,SUM(NOV!B16,NOV!G16,NOV!H16,NOV!I16)*0.01,0)</f>
        <v>0</v>
      </c>
      <c r="AB75" s="255" t="e">
        <f>IF(#REF!&gt;0,SUM(#REF!,#REF!,#REF!,#REF!)*0.01,0)</f>
        <v>#REF!</v>
      </c>
      <c r="AC75" s="95"/>
      <c r="AD75" s="373">
        <v>44210</v>
      </c>
      <c r="AE75" s="374">
        <f t="shared" si="3"/>
        <v>44210</v>
      </c>
      <c r="AF75" s="95"/>
      <c r="AG75" s="95"/>
      <c r="AH75" s="95"/>
      <c r="AI75" s="95"/>
      <c r="AJ75" s="95"/>
      <c r="AK75" s="95"/>
      <c r="AL75" s="95"/>
      <c r="AM75" s="95"/>
      <c r="AN75" s="251"/>
      <c r="AO75" s="251"/>
      <c r="AP75" s="454"/>
      <c r="AQ75" s="251"/>
      <c r="AR75" s="251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</row>
    <row r="76" spans="1:131" s="96" customFormat="1">
      <c r="A76" s="95"/>
      <c r="B76" s="369">
        <v>44210</v>
      </c>
      <c r="C76" s="370">
        <f t="shared" si="4"/>
        <v>44210</v>
      </c>
      <c r="D76" s="371">
        <v>10</v>
      </c>
      <c r="E76" s="87">
        <f>'MÊS TESTE'!L17</f>
        <v>0</v>
      </c>
      <c r="F76" s="87">
        <f>'MÊS TESTE'!N17</f>
        <v>1000</v>
      </c>
      <c r="G76" s="85">
        <f>Configurar!$B$14</f>
        <v>1000</v>
      </c>
      <c r="H76" s="87">
        <f>H75+(Configurar!$B$14*Configurar!$B$18)</f>
        <v>1500</v>
      </c>
      <c r="I76" s="238">
        <f>I75+(Configurar!$B$14*Configurar!$B$20)</f>
        <v>1200</v>
      </c>
      <c r="J76" s="95"/>
      <c r="K76" s="95"/>
      <c r="L76" s="95"/>
      <c r="M76" s="95"/>
      <c r="N76" s="95"/>
      <c r="O76" s="95"/>
      <c r="P76" s="95"/>
      <c r="Q76" s="255">
        <f>IF('MÊS TESTE'!B17&gt;0,SUM('MÊS TESTE'!B17,'MÊS TESTE'!G17,'MÊS TESTE'!H17,'MÊS TESTE'!I17)*0.01,0)</f>
        <v>0</v>
      </c>
      <c r="R76" s="255">
        <f>IF(FEV!B17&gt;0,SUM(FEV!B17,FEV!G17,FEV!H17,FEV!I17)*0.01,0)</f>
        <v>0</v>
      </c>
      <c r="S76" s="255">
        <f>IF(MAR!B17&gt;0,SUM(MAR!B17,MAR!G17,MAR!H17,MAR!I17)*0.01,0)</f>
        <v>0</v>
      </c>
      <c r="T76" s="255">
        <f>IF(ABR!B17&gt;0,SUM(ABR!B17,ABR!G17,ABR!H17,ABR!I17)*0.01,0)</f>
        <v>0</v>
      </c>
      <c r="U76" s="255">
        <f>IF(MAI!B17&gt;0,SUM(MAI!B17,MAI!G17,MAI!H17,MAI!I17)*0.01,0)</f>
        <v>0</v>
      </c>
      <c r="V76" s="255">
        <f>IF(JUN!B17&gt;0,SUM(JUN!B17,JUN!G17,JUN!H17,JUN!I17)*0.01,0)</f>
        <v>0</v>
      </c>
      <c r="W76" s="255">
        <f>IF(JUL!B17&gt;0,SUM(JUL!B17,JUL!G17,JUL!H17,JUL!I17)*0.01,0)</f>
        <v>0</v>
      </c>
      <c r="X76" s="255">
        <f>IF(AGO!B17&gt;0,SUM(AGO!B17,AGO!G17,AGO!H17,AGO!I17)*0.01,0)</f>
        <v>0</v>
      </c>
      <c r="Y76" s="255">
        <f>IF(SET!B17&gt;0,SUM(SET!B17,SET!G17,SET!H17,SET!I17)*0.01,0)</f>
        <v>0</v>
      </c>
      <c r="Z76" s="255">
        <f>IF(OUT!B17&gt;0,SUM(OUT!B17,OUT!G17,OUT!H17,OUT!I17)*0.01,0)</f>
        <v>0</v>
      </c>
      <c r="AA76" s="255">
        <f>IF(NOV!B17&gt;0,SUM(NOV!B17,NOV!G17,NOV!H17,NOV!I17)*0.01,0)</f>
        <v>0</v>
      </c>
      <c r="AB76" s="255" t="e">
        <f>IF(#REF!&gt;0,SUM(#REF!,#REF!,#REF!,#REF!)*0.01,0)</f>
        <v>#REF!</v>
      </c>
      <c r="AC76" s="95"/>
      <c r="AD76" s="373">
        <v>44211</v>
      </c>
      <c r="AE76" s="374">
        <f t="shared" si="3"/>
        <v>44211</v>
      </c>
      <c r="AF76" s="95"/>
      <c r="AG76" s="95"/>
      <c r="AH76" s="95"/>
      <c r="AI76" s="95"/>
      <c r="AJ76" s="95"/>
      <c r="AK76" s="95"/>
      <c r="AL76" s="95"/>
      <c r="AM76" s="95"/>
      <c r="AN76" s="251"/>
      <c r="AO76" s="251"/>
      <c r="AP76" s="454"/>
      <c r="AQ76" s="251"/>
      <c r="AR76" s="251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</row>
    <row r="77" spans="1:131" s="96" customFormat="1">
      <c r="A77" s="95"/>
      <c r="B77" s="369">
        <v>44211</v>
      </c>
      <c r="C77" s="370">
        <f t="shared" si="4"/>
        <v>44211</v>
      </c>
      <c r="D77" s="371">
        <v>11</v>
      </c>
      <c r="E77" s="87">
        <f>'MÊS TESTE'!L18</f>
        <v>0</v>
      </c>
      <c r="F77" s="87">
        <f>'MÊS TESTE'!N18</f>
        <v>1000</v>
      </c>
      <c r="G77" s="85">
        <f>Configurar!$B$14</f>
        <v>1000</v>
      </c>
      <c r="H77" s="87">
        <f>H76+(Configurar!$B$14*Configurar!$B$18)</f>
        <v>1550</v>
      </c>
      <c r="I77" s="238">
        <f>I76+(Configurar!$B$14*Configurar!$B$20)</f>
        <v>1220</v>
      </c>
      <c r="J77" s="95"/>
      <c r="K77" s="95"/>
      <c r="L77" s="95"/>
      <c r="M77" s="95"/>
      <c r="N77" s="95"/>
      <c r="O77" s="95"/>
      <c r="P77" s="95"/>
      <c r="Q77" s="255">
        <f>IF('MÊS TESTE'!B18&gt;0,SUM('MÊS TESTE'!B18,'MÊS TESTE'!G18,'MÊS TESTE'!H18,'MÊS TESTE'!I18)*0.01,0)</f>
        <v>0</v>
      </c>
      <c r="R77" s="255">
        <f>IF(FEV!B18&gt;0,SUM(FEV!B18,FEV!G18,FEV!H18,FEV!I18)*0.01,0)</f>
        <v>0</v>
      </c>
      <c r="S77" s="255">
        <f>IF(MAR!B18&gt;0,SUM(MAR!B18,MAR!G18,MAR!H18,MAR!I18)*0.01,0)</f>
        <v>0</v>
      </c>
      <c r="T77" s="255">
        <f>IF(ABR!B18&gt;0,SUM(ABR!B18,ABR!G18,ABR!H18,ABR!I18)*0.01,0)</f>
        <v>0</v>
      </c>
      <c r="U77" s="255">
        <f>IF(MAI!B18&gt;0,SUM(MAI!B18,MAI!G18,MAI!H18,MAI!I18)*0.01,0)</f>
        <v>0</v>
      </c>
      <c r="V77" s="255">
        <f>IF(JUN!B18&gt;0,SUM(JUN!B18,JUN!G18,JUN!H18,JUN!I18)*0.01,0)</f>
        <v>0</v>
      </c>
      <c r="W77" s="255">
        <f>IF(JUL!B18&gt;0,SUM(JUL!B18,JUL!G18,JUL!H18,JUL!I18)*0.01,0)</f>
        <v>0</v>
      </c>
      <c r="X77" s="255">
        <f>IF(AGO!B18&gt;0,SUM(AGO!B18,AGO!G18,AGO!H18,AGO!I18)*0.01,0)</f>
        <v>0</v>
      </c>
      <c r="Y77" s="255">
        <f>IF(SET!B18&gt;0,SUM(SET!B18,SET!G18,SET!H18,SET!I18)*0.01,0)</f>
        <v>0</v>
      </c>
      <c r="Z77" s="255">
        <f>IF(OUT!B18&gt;0,SUM(OUT!B18,OUT!G18,OUT!H18,OUT!I18)*0.01,0)</f>
        <v>0</v>
      </c>
      <c r="AA77" s="255">
        <f>IF(NOV!B18&gt;0,SUM(NOV!B18,NOV!G18,NOV!H18,NOV!I18)*0.01,0)</f>
        <v>0</v>
      </c>
      <c r="AB77" s="255" t="e">
        <f>IF(#REF!&gt;0,SUM(#REF!,#REF!,#REF!,#REF!)*0.01,0)</f>
        <v>#REF!</v>
      </c>
      <c r="AC77" s="95"/>
      <c r="AD77" s="373">
        <v>44214</v>
      </c>
      <c r="AE77" s="374">
        <f t="shared" si="3"/>
        <v>44214</v>
      </c>
      <c r="AF77" s="95"/>
      <c r="AG77" s="95"/>
      <c r="AH77" s="95"/>
      <c r="AI77" s="95"/>
      <c r="AJ77" s="95"/>
      <c r="AK77" s="95"/>
      <c r="AL77" s="95"/>
      <c r="AM77" s="95"/>
      <c r="AN77" s="251"/>
      <c r="AO77" s="251"/>
      <c r="AP77" s="454"/>
      <c r="AQ77" s="251"/>
      <c r="AR77" s="251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</row>
    <row r="78" spans="1:131" s="96" customFormat="1">
      <c r="A78" s="95"/>
      <c r="B78" s="369">
        <v>44214</v>
      </c>
      <c r="C78" s="370">
        <f t="shared" si="4"/>
        <v>44214</v>
      </c>
      <c r="D78" s="371">
        <v>12</v>
      </c>
      <c r="E78" s="87">
        <f>'MÊS TESTE'!L19</f>
        <v>0</v>
      </c>
      <c r="F78" s="87">
        <f>'MÊS TESTE'!N19</f>
        <v>1000</v>
      </c>
      <c r="G78" s="85">
        <f>Configurar!$B$14</f>
        <v>1000</v>
      </c>
      <c r="H78" s="87">
        <f>H77+(Configurar!$B$14*Configurar!$B$18)</f>
        <v>1600</v>
      </c>
      <c r="I78" s="238">
        <f>I77+(Configurar!$B$14*Configurar!$B$20)</f>
        <v>1240</v>
      </c>
      <c r="J78" s="95"/>
      <c r="K78" s="95"/>
      <c r="L78" s="95"/>
      <c r="M78" s="95"/>
      <c r="N78" s="95"/>
      <c r="O78" s="95"/>
      <c r="P78" s="95"/>
      <c r="Q78" s="255">
        <f>IF('MÊS TESTE'!B19&gt;0,SUM('MÊS TESTE'!B19,'MÊS TESTE'!G19,'MÊS TESTE'!H19,'MÊS TESTE'!I19)*0.01,0)</f>
        <v>0</v>
      </c>
      <c r="R78" s="255">
        <f>IF(FEV!B19&gt;0,SUM(FEV!B19,FEV!G19,FEV!H19,FEV!I19)*0.01,0)</f>
        <v>0</v>
      </c>
      <c r="S78" s="255">
        <f>IF(MAR!B19&gt;0,SUM(MAR!B19,MAR!G19,MAR!H19,MAR!I19)*0.01,0)</f>
        <v>0</v>
      </c>
      <c r="T78" s="255">
        <f>IF(ABR!B19&gt;0,SUM(ABR!B19,ABR!G19,ABR!H19,ABR!I19)*0.01,0)</f>
        <v>0</v>
      </c>
      <c r="U78" s="255">
        <f>IF(MAI!B19&gt;0,SUM(MAI!B19,MAI!G19,MAI!H19,MAI!I19)*0.01,0)</f>
        <v>0</v>
      </c>
      <c r="V78" s="255">
        <f>IF(JUN!B19&gt;0,SUM(JUN!B19,JUN!G19,JUN!H19,JUN!I19)*0.01,0)</f>
        <v>0</v>
      </c>
      <c r="W78" s="255">
        <f>IF(JUL!B19&gt;0,SUM(JUL!B19,JUL!G19,JUL!H19,JUL!I19)*0.01,0)</f>
        <v>0</v>
      </c>
      <c r="X78" s="255">
        <f>IF(AGO!B19&gt;0,SUM(AGO!B19,AGO!G19,AGO!H19,AGO!I19)*0.01,0)</f>
        <v>0</v>
      </c>
      <c r="Y78" s="255">
        <f>IF(SET!B19&gt;0,SUM(SET!B19,SET!G19,SET!H19,SET!I19)*0.01,0)</f>
        <v>0</v>
      </c>
      <c r="Z78" s="255">
        <f>IF(OUT!B19&gt;0,SUM(OUT!B19,OUT!G19,OUT!H19,OUT!I19)*0.01,0)</f>
        <v>0</v>
      </c>
      <c r="AA78" s="255">
        <f>IF(NOV!B19&gt;0,SUM(NOV!B19,NOV!G19,NOV!H19,NOV!I19)*0.01,0)</f>
        <v>0</v>
      </c>
      <c r="AB78" s="255" t="e">
        <f>IF(#REF!&gt;0,SUM(#REF!,#REF!,#REF!,#REF!)*0.01,0)</f>
        <v>#REF!</v>
      </c>
      <c r="AC78" s="95"/>
      <c r="AD78" s="373">
        <v>44215</v>
      </c>
      <c r="AE78" s="374">
        <f t="shared" si="3"/>
        <v>44215</v>
      </c>
      <c r="AF78" s="95"/>
      <c r="AG78" s="95"/>
      <c r="AH78" s="95"/>
      <c r="AI78" s="95"/>
      <c r="AJ78" s="95"/>
      <c r="AK78" s="95"/>
      <c r="AL78" s="95"/>
      <c r="AM78" s="95"/>
      <c r="AN78" s="251"/>
      <c r="AO78" s="251"/>
      <c r="AP78" s="454"/>
      <c r="AQ78" s="251"/>
      <c r="AR78" s="251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/>
      <c r="CY78" s="55"/>
      <c r="CZ78" s="55"/>
      <c r="DA78" s="55"/>
      <c r="DB78" s="55"/>
      <c r="DC78" s="55"/>
      <c r="DD78" s="55"/>
      <c r="DE78" s="55"/>
      <c r="DF78" s="55"/>
      <c r="DG78" s="55"/>
      <c r="DH78" s="55"/>
      <c r="DI78" s="55"/>
      <c r="DJ78" s="55"/>
      <c r="DK78" s="55"/>
      <c r="DL78" s="55"/>
      <c r="DM78" s="55"/>
      <c r="DN78" s="55"/>
      <c r="DO78" s="55"/>
      <c r="DP78" s="55"/>
      <c r="DQ78" s="55"/>
      <c r="DR78" s="55"/>
      <c r="DS78" s="55"/>
      <c r="DT78" s="55"/>
      <c r="DU78" s="55"/>
      <c r="DV78" s="55"/>
      <c r="DW78" s="55"/>
      <c r="DX78" s="55"/>
      <c r="DY78" s="55"/>
      <c r="DZ78" s="55"/>
      <c r="EA78" s="55"/>
    </row>
    <row r="79" spans="1:131" s="96" customFormat="1">
      <c r="A79" s="95"/>
      <c r="B79" s="369">
        <v>44215</v>
      </c>
      <c r="C79" s="370">
        <f t="shared" si="4"/>
        <v>44215</v>
      </c>
      <c r="D79" s="371">
        <v>13</v>
      </c>
      <c r="E79" s="87">
        <f>'MÊS TESTE'!L20</f>
        <v>0</v>
      </c>
      <c r="F79" s="87">
        <f>'MÊS TESTE'!N20</f>
        <v>1000</v>
      </c>
      <c r="G79" s="85">
        <f>Configurar!$B$14</f>
        <v>1000</v>
      </c>
      <c r="H79" s="87">
        <f>H78+(Configurar!$B$14*Configurar!$B$18)</f>
        <v>1650</v>
      </c>
      <c r="I79" s="238">
        <f>I78+(Configurar!$B$14*Configurar!$B$20)</f>
        <v>1260</v>
      </c>
      <c r="J79" s="95"/>
      <c r="K79" s="95"/>
      <c r="L79" s="95"/>
      <c r="M79" s="95"/>
      <c r="N79" s="95"/>
      <c r="O79" s="95"/>
      <c r="P79" s="95"/>
      <c r="Q79" s="255">
        <f>IF('MÊS TESTE'!B20&gt;0,SUM('MÊS TESTE'!B20,'MÊS TESTE'!G20,'MÊS TESTE'!H20,'MÊS TESTE'!I20)*0.01,0)</f>
        <v>0</v>
      </c>
      <c r="R79" s="255">
        <f>IF(FEV!B20&gt;0,SUM(FEV!B20,FEV!G20,FEV!H20,FEV!I20)*0.01,0)</f>
        <v>0</v>
      </c>
      <c r="S79" s="255">
        <f>IF(MAR!B20&gt;0,SUM(MAR!B20,MAR!G20,MAR!H20,MAR!I20)*0.01,0)</f>
        <v>0</v>
      </c>
      <c r="T79" s="255">
        <f>IF(ABR!B20&gt;0,SUM(ABR!B20,ABR!G20,ABR!H20,ABR!I20)*0.01,0)</f>
        <v>0</v>
      </c>
      <c r="U79" s="255">
        <f>IF(MAI!B20&gt;0,SUM(MAI!B20,MAI!G20,MAI!H20,MAI!I20)*0.01,0)</f>
        <v>0</v>
      </c>
      <c r="V79" s="255">
        <f>IF(JUN!B20&gt;0,SUM(JUN!B20,JUN!G20,JUN!H20,JUN!I20)*0.01,0)</f>
        <v>0</v>
      </c>
      <c r="W79" s="255">
        <f>IF(JUL!B20&gt;0,SUM(JUL!B20,JUL!G20,JUL!H20,JUL!I20)*0.01,0)</f>
        <v>0</v>
      </c>
      <c r="X79" s="255">
        <f>IF(AGO!B20&gt;0,SUM(AGO!B20,AGO!G20,AGO!H20,AGO!I20)*0.01,0)</f>
        <v>0</v>
      </c>
      <c r="Y79" s="255">
        <f>IF(SET!B20&gt;0,SUM(SET!B20,SET!G20,SET!H20,SET!I20)*0.01,0)</f>
        <v>0</v>
      </c>
      <c r="Z79" s="255">
        <f>IF(OUT!B20&gt;0,SUM(OUT!B20,OUT!G20,OUT!H20,OUT!I20)*0.01,0)</f>
        <v>0</v>
      </c>
      <c r="AA79" s="255">
        <f>IF(NOV!B20&gt;0,SUM(NOV!B20,NOV!G20,NOV!H20,NOV!I20)*0.01,0)</f>
        <v>0</v>
      </c>
      <c r="AB79" s="255" t="e">
        <f>IF(#REF!&gt;0,SUM(#REF!,#REF!,#REF!,#REF!)*0.01,0)</f>
        <v>#REF!</v>
      </c>
      <c r="AC79" s="95"/>
      <c r="AD79" s="373">
        <v>44216</v>
      </c>
      <c r="AE79" s="374">
        <f t="shared" si="3"/>
        <v>44216</v>
      </c>
      <c r="AF79" s="95"/>
      <c r="AG79" s="95"/>
      <c r="AH79" s="95"/>
      <c r="AI79" s="95"/>
      <c r="AJ79" s="95"/>
      <c r="AK79" s="95"/>
      <c r="AL79" s="95"/>
      <c r="AM79" s="95"/>
      <c r="AN79" s="251"/>
      <c r="AO79" s="251"/>
      <c r="AP79" s="454"/>
      <c r="AQ79" s="251"/>
      <c r="AR79" s="251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55"/>
      <c r="DU79" s="55"/>
      <c r="DV79" s="55"/>
      <c r="DW79" s="55"/>
      <c r="DX79" s="55"/>
      <c r="DY79" s="55"/>
      <c r="DZ79" s="55"/>
      <c r="EA79" s="55"/>
    </row>
    <row r="80" spans="1:131" s="96" customFormat="1">
      <c r="A80" s="95"/>
      <c r="B80" s="369">
        <v>44216</v>
      </c>
      <c r="C80" s="370">
        <f t="shared" si="4"/>
        <v>44216</v>
      </c>
      <c r="D80" s="371">
        <v>14</v>
      </c>
      <c r="E80" s="87">
        <f>'MÊS TESTE'!L21</f>
        <v>0</v>
      </c>
      <c r="F80" s="87">
        <f>'MÊS TESTE'!N21</f>
        <v>1000</v>
      </c>
      <c r="G80" s="85">
        <f>Configurar!$B$14</f>
        <v>1000</v>
      </c>
      <c r="H80" s="87">
        <f>H79+(Configurar!$B$14*Configurar!$B$18)</f>
        <v>1700</v>
      </c>
      <c r="I80" s="238">
        <f>I79+(Configurar!$B$14*Configurar!$B$20)</f>
        <v>1280</v>
      </c>
      <c r="J80" s="95"/>
      <c r="K80" s="95"/>
      <c r="L80" s="95"/>
      <c r="M80" s="95"/>
      <c r="N80" s="95"/>
      <c r="O80" s="95"/>
      <c r="P80" s="95"/>
      <c r="Q80" s="255">
        <f>IF('MÊS TESTE'!B21&gt;0,SUM('MÊS TESTE'!B21,'MÊS TESTE'!G21,'MÊS TESTE'!H21,'MÊS TESTE'!I21)*0.01,0)</f>
        <v>0</v>
      </c>
      <c r="R80" s="255">
        <f>IF(FEV!B21&gt;0,SUM(FEV!B21,FEV!G21,FEV!H21,FEV!I21)*0.01,0)</f>
        <v>0</v>
      </c>
      <c r="S80" s="255">
        <f>IF(MAR!B21&gt;0,SUM(MAR!B21,MAR!G21,MAR!H21,MAR!I21)*0.01,0)</f>
        <v>0</v>
      </c>
      <c r="T80" s="255">
        <f>IF(ABR!B21&gt;0,SUM(ABR!B21,ABR!G21,ABR!H21,ABR!I21)*0.01,0)</f>
        <v>0</v>
      </c>
      <c r="U80" s="255">
        <f>IF(MAI!B21&gt;0,SUM(MAI!B21,MAI!G21,MAI!H21,MAI!I21)*0.01,0)</f>
        <v>0</v>
      </c>
      <c r="V80" s="255">
        <f>IF(JUN!B21&gt;0,SUM(JUN!B21,JUN!G21,JUN!H21,JUN!I21)*0.01,0)</f>
        <v>0</v>
      </c>
      <c r="W80" s="255">
        <f>IF(JUL!B21&gt;0,SUM(JUL!B21,JUL!G21,JUL!H21,JUL!I21)*0.01,0)</f>
        <v>0</v>
      </c>
      <c r="X80" s="255">
        <f>IF(AGO!B21&gt;0,SUM(AGO!B21,AGO!G21,AGO!H21,AGO!I21)*0.01,0)</f>
        <v>0</v>
      </c>
      <c r="Y80" s="255">
        <f>IF(SET!B21&gt;0,SUM(SET!B21,SET!G21,SET!H21,SET!I21)*0.01,0)</f>
        <v>0</v>
      </c>
      <c r="Z80" s="255">
        <f>IF(OUT!B21&gt;0,SUM(OUT!B21,OUT!G21,OUT!H21,OUT!I21)*0.01,0)</f>
        <v>0</v>
      </c>
      <c r="AA80" s="255">
        <f>IF(NOV!B21&gt;0,SUM(NOV!B21,NOV!G21,NOV!H21,NOV!I21)*0.01,0)</f>
        <v>0</v>
      </c>
      <c r="AB80" s="255" t="e">
        <f>IF(#REF!&gt;0,SUM(#REF!,#REF!,#REF!,#REF!)*0.01,0)</f>
        <v>#REF!</v>
      </c>
      <c r="AC80" s="95"/>
      <c r="AD80" s="373">
        <v>44217</v>
      </c>
      <c r="AE80" s="374">
        <f t="shared" si="3"/>
        <v>44217</v>
      </c>
      <c r="AF80" s="95"/>
      <c r="AG80" s="95"/>
      <c r="AH80" s="95"/>
      <c r="AI80" s="95"/>
      <c r="AJ80" s="95"/>
      <c r="AK80" s="95"/>
      <c r="AL80" s="95"/>
      <c r="AM80" s="95"/>
      <c r="AN80" s="251"/>
      <c r="AO80" s="251"/>
      <c r="AP80" s="454"/>
      <c r="AQ80" s="251"/>
      <c r="AR80" s="251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</row>
    <row r="81" spans="1:131" s="96" customFormat="1">
      <c r="A81" s="95"/>
      <c r="B81" s="369">
        <v>44217</v>
      </c>
      <c r="C81" s="370">
        <f t="shared" si="4"/>
        <v>44217</v>
      </c>
      <c r="D81" s="371">
        <v>15</v>
      </c>
      <c r="E81" s="87">
        <f>'MÊS TESTE'!L22</f>
        <v>0</v>
      </c>
      <c r="F81" s="87">
        <f>'MÊS TESTE'!N22</f>
        <v>1000</v>
      </c>
      <c r="G81" s="85">
        <f>Configurar!$B$14</f>
        <v>1000</v>
      </c>
      <c r="H81" s="87">
        <f>H80+(Configurar!$B$14*Configurar!$B$18)</f>
        <v>1750</v>
      </c>
      <c r="I81" s="238">
        <f>I80+(Configurar!$B$14*Configurar!$B$20)</f>
        <v>1300</v>
      </c>
      <c r="J81" s="95"/>
      <c r="K81" s="95"/>
      <c r="L81" s="95"/>
      <c r="M81" s="95"/>
      <c r="N81" s="95"/>
      <c r="O81" s="95"/>
      <c r="P81" s="95"/>
      <c r="Q81" s="255">
        <f>IF('MÊS TESTE'!B22&gt;0,SUM('MÊS TESTE'!B22,'MÊS TESTE'!G22,'MÊS TESTE'!H22,'MÊS TESTE'!I22)*0.01,0)</f>
        <v>0</v>
      </c>
      <c r="R81" s="255">
        <f>IF(FEV!B22&gt;0,SUM(FEV!B22,FEV!G22,FEV!H22,FEV!I22)*0.01,0)</f>
        <v>0</v>
      </c>
      <c r="S81" s="255">
        <f>IF(MAR!B22&gt;0,SUM(MAR!B22,MAR!G22,MAR!H22,MAR!I22)*0.01,0)</f>
        <v>0</v>
      </c>
      <c r="T81" s="255">
        <f>IF(ABR!B22&gt;0,SUM(ABR!B22,ABR!G22,ABR!H22,ABR!I22)*0.01,0)</f>
        <v>0</v>
      </c>
      <c r="U81" s="255">
        <f>IF(MAI!B22&gt;0,SUM(MAI!B22,MAI!G22,MAI!H22,MAI!I22)*0.01,0)</f>
        <v>0</v>
      </c>
      <c r="V81" s="255">
        <f>IF(JUN!B22&gt;0,SUM(JUN!B22,JUN!G22,JUN!H22,JUN!I22)*0.01,0)</f>
        <v>0</v>
      </c>
      <c r="W81" s="255">
        <f>IF(JUL!B22&gt;0,SUM(JUL!B22,JUL!G22,JUL!H22,JUL!I22)*0.01,0)</f>
        <v>0</v>
      </c>
      <c r="X81" s="255">
        <f>IF(AGO!B22&gt;0,SUM(AGO!B22,AGO!G22,AGO!H22,AGO!I22)*0.01,0)</f>
        <v>0</v>
      </c>
      <c r="Y81" s="255">
        <f>IF(SET!B22&gt;0,SUM(SET!B22,SET!G22,SET!H22,SET!I22)*0.01,0)</f>
        <v>0</v>
      </c>
      <c r="Z81" s="255">
        <f>IF(OUT!B22&gt;0,SUM(OUT!B22,OUT!G22,OUT!H22,OUT!I22)*0.01,0)</f>
        <v>0</v>
      </c>
      <c r="AA81" s="255">
        <f>IF(NOV!B22&gt;0,SUM(NOV!B22,NOV!G22,NOV!H22,NOV!I22)*0.01,0)</f>
        <v>0</v>
      </c>
      <c r="AB81" s="255" t="e">
        <f>IF(#REF!&gt;0,SUM(#REF!,#REF!,#REF!,#REF!)*0.01,0)</f>
        <v>#REF!</v>
      </c>
      <c r="AC81" s="95"/>
      <c r="AD81" s="373">
        <v>44218</v>
      </c>
      <c r="AE81" s="374">
        <f t="shared" si="3"/>
        <v>44218</v>
      </c>
      <c r="AF81" s="95"/>
      <c r="AG81" s="95"/>
      <c r="AH81" s="95"/>
      <c r="AI81" s="95"/>
      <c r="AJ81" s="95"/>
      <c r="AK81" s="95"/>
      <c r="AL81" s="95"/>
      <c r="AM81" s="95"/>
      <c r="AN81" s="251"/>
      <c r="AO81" s="251"/>
      <c r="AP81" s="454"/>
      <c r="AQ81" s="251"/>
      <c r="AR81" s="251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</row>
    <row r="82" spans="1:131" s="96" customFormat="1">
      <c r="A82" s="95"/>
      <c r="B82" s="369">
        <v>44218</v>
      </c>
      <c r="C82" s="370">
        <f t="shared" si="4"/>
        <v>44218</v>
      </c>
      <c r="D82" s="371">
        <v>16</v>
      </c>
      <c r="E82" s="87">
        <f>'MÊS TESTE'!L23</f>
        <v>0</v>
      </c>
      <c r="F82" s="87">
        <f>'MÊS TESTE'!N23</f>
        <v>1000</v>
      </c>
      <c r="G82" s="85">
        <f>Configurar!$B$14</f>
        <v>1000</v>
      </c>
      <c r="H82" s="87">
        <f>H81+(Configurar!$B$14*Configurar!$B$18)</f>
        <v>1800</v>
      </c>
      <c r="I82" s="238">
        <f>I81+(Configurar!$B$14*Configurar!$B$20)</f>
        <v>1320</v>
      </c>
      <c r="J82" s="95"/>
      <c r="K82" s="95"/>
      <c r="L82" s="95"/>
      <c r="M82" s="95"/>
      <c r="N82" s="95"/>
      <c r="O82" s="95"/>
      <c r="P82" s="95"/>
      <c r="Q82" s="255">
        <f>IF('MÊS TESTE'!B23&gt;0,SUM('MÊS TESTE'!B23,'MÊS TESTE'!G23,'MÊS TESTE'!H23,'MÊS TESTE'!I23)*0.01,0)</f>
        <v>0</v>
      </c>
      <c r="R82" s="255">
        <f>IF(FEV!B23&gt;0,SUM(FEV!B23,FEV!G23,FEV!H23,FEV!I23)*0.01,0)</f>
        <v>0</v>
      </c>
      <c r="S82" s="255">
        <f>IF(MAR!B23&gt;0,SUM(MAR!B23,MAR!G23,MAR!H23,MAR!I23)*0.01,0)</f>
        <v>0</v>
      </c>
      <c r="T82" s="255">
        <f>IF(ABR!B23&gt;0,SUM(ABR!B23,ABR!G23,ABR!H23,ABR!I23)*0.01,0)</f>
        <v>0</v>
      </c>
      <c r="U82" s="255">
        <f>IF(MAI!B23&gt;0,SUM(MAI!B23,MAI!G23,MAI!H23,MAI!I23)*0.01,0)</f>
        <v>0</v>
      </c>
      <c r="V82" s="255">
        <f>IF(JUN!B23&gt;0,SUM(JUN!B23,JUN!G23,JUN!H23,JUN!I23)*0.01,0)</f>
        <v>0</v>
      </c>
      <c r="W82" s="255">
        <f>IF(JUL!B23&gt;0,SUM(JUL!B23,JUL!G23,JUL!H23,JUL!I23)*0.01,0)</f>
        <v>0</v>
      </c>
      <c r="X82" s="255">
        <f>IF(AGO!B23&gt;0,SUM(AGO!B23,AGO!G23,AGO!H23,AGO!I23)*0.01,0)</f>
        <v>0</v>
      </c>
      <c r="Y82" s="255">
        <f>IF(SET!B23&gt;0,SUM(SET!B23,SET!G23,SET!H23,SET!I23)*0.01,0)</f>
        <v>0</v>
      </c>
      <c r="Z82" s="255">
        <f>IF(OUT!B23&gt;0,SUM(OUT!B23,OUT!G23,OUT!H23,OUT!I23)*0.01,0)</f>
        <v>0</v>
      </c>
      <c r="AA82" s="255">
        <f>IF(NOV!B23&gt;0,SUM(NOV!B23,NOV!G23,NOV!H23,NOV!I23)*0.01,0)</f>
        <v>0</v>
      </c>
      <c r="AB82" s="255" t="e">
        <f>IF(#REF!&gt;0,SUM(#REF!,#REF!,#REF!,#REF!)*0.01,0)</f>
        <v>#REF!</v>
      </c>
      <c r="AC82" s="95"/>
      <c r="AD82" s="373">
        <v>44221</v>
      </c>
      <c r="AE82" s="374">
        <f t="shared" si="3"/>
        <v>44221</v>
      </c>
      <c r="AF82" s="95"/>
      <c r="AG82" s="95"/>
      <c r="AH82" s="95"/>
      <c r="AI82" s="95"/>
      <c r="AJ82" s="95"/>
      <c r="AK82" s="95"/>
      <c r="AL82" s="95"/>
      <c r="AM82" s="95"/>
      <c r="AN82" s="251"/>
      <c r="AO82" s="251"/>
      <c r="AP82" s="454"/>
      <c r="AQ82" s="251"/>
      <c r="AR82" s="251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</row>
    <row r="83" spans="1:131" s="96" customFormat="1">
      <c r="A83" s="95"/>
      <c r="B83" s="369">
        <v>44221</v>
      </c>
      <c r="C83" s="370">
        <f t="shared" si="4"/>
        <v>44221</v>
      </c>
      <c r="D83" s="371">
        <v>17</v>
      </c>
      <c r="E83" s="87">
        <f>'MÊS TESTE'!L24</f>
        <v>0</v>
      </c>
      <c r="F83" s="87">
        <f>'MÊS TESTE'!N24</f>
        <v>1000</v>
      </c>
      <c r="G83" s="85">
        <f>Configurar!$B$14</f>
        <v>1000</v>
      </c>
      <c r="H83" s="87">
        <f>H82+(Configurar!$B$14*Configurar!$B$18)</f>
        <v>1850</v>
      </c>
      <c r="I83" s="238">
        <f>I82+(Configurar!$B$14*Configurar!$B$20)</f>
        <v>1340</v>
      </c>
      <c r="J83" s="95"/>
      <c r="K83" s="95"/>
      <c r="L83" s="95"/>
      <c r="M83" s="95"/>
      <c r="N83" s="95"/>
      <c r="O83" s="95"/>
      <c r="P83" s="95"/>
      <c r="Q83" s="255">
        <f>IF('MÊS TESTE'!B24&gt;0,SUM('MÊS TESTE'!B24,'MÊS TESTE'!G24,'MÊS TESTE'!H24,'MÊS TESTE'!I24)*0.01,0)</f>
        <v>0</v>
      </c>
      <c r="R83" s="255">
        <f>IF(FEV!B24&gt;0,SUM(FEV!B24,FEV!G24,FEV!H24,FEV!I24)*0.01,0)</f>
        <v>0</v>
      </c>
      <c r="S83" s="255">
        <f>IF(MAR!B24&gt;0,SUM(MAR!B24,MAR!G24,MAR!H24,MAR!I24)*0.01,0)</f>
        <v>0</v>
      </c>
      <c r="T83" s="255">
        <f>IF(ABR!B24&gt;0,SUM(ABR!B24,ABR!G24,ABR!H24,ABR!I24)*0.01,0)</f>
        <v>0</v>
      </c>
      <c r="U83" s="255">
        <f>IF(MAI!B24&gt;0,SUM(MAI!B24,MAI!G24,MAI!H24,MAI!I24)*0.01,0)</f>
        <v>0</v>
      </c>
      <c r="V83" s="255">
        <f>IF(JUN!B24&gt;0,SUM(JUN!B24,JUN!G24,JUN!H24,JUN!I24)*0.01,0)</f>
        <v>0</v>
      </c>
      <c r="W83" s="255">
        <f>IF(JUL!B24&gt;0,SUM(JUL!B24,JUL!G24,JUL!H24,JUL!I24)*0.01,0)</f>
        <v>0</v>
      </c>
      <c r="X83" s="255">
        <f>IF(AGO!B24&gt;0,SUM(AGO!B24,AGO!G24,AGO!H24,AGO!I24)*0.01,0)</f>
        <v>0</v>
      </c>
      <c r="Y83" s="255">
        <f>IF(SET!B24&gt;0,SUM(SET!B24,SET!G24,SET!H24,SET!I24)*0.01,0)</f>
        <v>0</v>
      </c>
      <c r="Z83" s="255">
        <f>IF(OUT!B24&gt;0,SUM(OUT!B24,OUT!G24,OUT!H24,OUT!I24)*0.01,0)</f>
        <v>0</v>
      </c>
      <c r="AA83" s="255">
        <f>IF(NOV!B24&gt;0,SUM(NOV!B24,NOV!G24,NOV!H24,NOV!I24)*0.01,0)</f>
        <v>0</v>
      </c>
      <c r="AB83" s="255" t="e">
        <f>IF(#REF!&gt;0,SUM(#REF!,#REF!,#REF!,#REF!)*0.01,0)</f>
        <v>#REF!</v>
      </c>
      <c r="AC83" s="95"/>
      <c r="AD83" s="373">
        <v>44222</v>
      </c>
      <c r="AE83" s="374">
        <f t="shared" si="3"/>
        <v>44222</v>
      </c>
      <c r="AF83" s="95"/>
      <c r="AG83" s="95"/>
      <c r="AH83" s="95"/>
      <c r="AI83" s="95"/>
      <c r="AJ83" s="95"/>
      <c r="AK83" s="95"/>
      <c r="AL83" s="95"/>
      <c r="AM83" s="95"/>
      <c r="AN83" s="251"/>
      <c r="AO83" s="251"/>
      <c r="AP83" s="454"/>
      <c r="AQ83" s="251"/>
      <c r="AR83" s="251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</row>
    <row r="84" spans="1:131" s="96" customFormat="1">
      <c r="A84" s="95"/>
      <c r="B84" s="369">
        <v>44222</v>
      </c>
      <c r="C84" s="370">
        <f t="shared" si="4"/>
        <v>44222</v>
      </c>
      <c r="D84" s="371">
        <v>18</v>
      </c>
      <c r="E84" s="87">
        <f>'MÊS TESTE'!L25</f>
        <v>0</v>
      </c>
      <c r="F84" s="87">
        <f>'MÊS TESTE'!N25</f>
        <v>1000</v>
      </c>
      <c r="G84" s="85">
        <f>Configurar!$B$14</f>
        <v>1000</v>
      </c>
      <c r="H84" s="87">
        <f>H83+(Configurar!$B$14*Configurar!$B$18)</f>
        <v>1900</v>
      </c>
      <c r="I84" s="238">
        <f>I83+(Configurar!$B$14*Configurar!$B$20)</f>
        <v>1360</v>
      </c>
      <c r="J84" s="95"/>
      <c r="K84" s="95"/>
      <c r="L84" s="95"/>
      <c r="M84" s="95"/>
      <c r="N84" s="95"/>
      <c r="O84" s="95"/>
      <c r="P84" s="95"/>
      <c r="Q84" s="255">
        <f>IF('MÊS TESTE'!B25&gt;0,SUM('MÊS TESTE'!B25,'MÊS TESTE'!G25,'MÊS TESTE'!H25,'MÊS TESTE'!I25)*0.01,0)</f>
        <v>0</v>
      </c>
      <c r="R84" s="255">
        <f>IF(FEV!B25&gt;0,SUM(FEV!B25,FEV!G25,FEV!H25,FEV!I25)*0.01,0)</f>
        <v>0</v>
      </c>
      <c r="S84" s="255">
        <f>IF(MAR!B25&gt;0,SUM(MAR!B25,MAR!G25,MAR!H25,MAR!I25)*0.01,0)</f>
        <v>0</v>
      </c>
      <c r="T84" s="255">
        <f>IF(ABR!B25&gt;0,SUM(ABR!B25,ABR!G25,ABR!H25,ABR!I25)*0.01,0)</f>
        <v>0</v>
      </c>
      <c r="U84" s="255">
        <f>IF(MAI!B25&gt;0,SUM(MAI!B25,MAI!G25,MAI!H25,MAI!I25)*0.01,0)</f>
        <v>0</v>
      </c>
      <c r="V84" s="255">
        <f>IF(JUN!B25&gt;0,SUM(JUN!B25,JUN!G25,JUN!H25,JUN!I25)*0.01,0)</f>
        <v>0</v>
      </c>
      <c r="W84" s="255">
        <f>IF(JUL!B25&gt;0,SUM(JUL!B25,JUL!G25,JUL!H25,JUL!I25)*0.01,0)</f>
        <v>0</v>
      </c>
      <c r="X84" s="255">
        <f>IF(AGO!B25&gt;0,SUM(AGO!B25,AGO!G25,AGO!H25,AGO!I25)*0.01,0)</f>
        <v>0</v>
      </c>
      <c r="Y84" s="255">
        <f>IF(SET!B25&gt;0,SUM(SET!B25,SET!G25,SET!H25,SET!I25)*0.01,0)</f>
        <v>0</v>
      </c>
      <c r="Z84" s="255">
        <f>IF(OUT!B25&gt;0,SUM(OUT!B25,OUT!G25,OUT!H25,OUT!I25)*0.01,0)</f>
        <v>0</v>
      </c>
      <c r="AA84" s="255">
        <f>IF(NOV!B25&gt;0,SUM(NOV!B25,NOV!G25,NOV!H25,NOV!I25)*0.01,0)</f>
        <v>0</v>
      </c>
      <c r="AB84" s="255" t="e">
        <f>IF(#REF!&gt;0,SUM(#REF!,#REF!,#REF!,#REF!)*0.01,0)</f>
        <v>#REF!</v>
      </c>
      <c r="AC84" s="95"/>
      <c r="AD84" s="373">
        <v>44223</v>
      </c>
      <c r="AE84" s="374">
        <f t="shared" si="3"/>
        <v>44223</v>
      </c>
      <c r="AF84" s="95"/>
      <c r="AG84" s="95"/>
      <c r="AH84" s="95"/>
      <c r="AI84" s="95"/>
      <c r="AJ84" s="95"/>
      <c r="AK84" s="95"/>
      <c r="AL84" s="95"/>
      <c r="AM84" s="95"/>
      <c r="AN84" s="251"/>
      <c r="AO84" s="251"/>
      <c r="AP84" s="454"/>
      <c r="AQ84" s="251"/>
      <c r="AR84" s="251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  <c r="DG84" s="55"/>
      <c r="DH84" s="55"/>
      <c r="DI84" s="55"/>
      <c r="DJ84" s="55"/>
      <c r="DK84" s="55"/>
      <c r="DL84" s="55"/>
      <c r="DM84" s="55"/>
      <c r="DN84" s="55"/>
      <c r="DO84" s="55"/>
      <c r="DP84" s="55"/>
      <c r="DQ84" s="55"/>
      <c r="DR84" s="55"/>
      <c r="DS84" s="55"/>
      <c r="DT84" s="55"/>
      <c r="DU84" s="55"/>
      <c r="DV84" s="55"/>
      <c r="DW84" s="55"/>
      <c r="DX84" s="55"/>
      <c r="DY84" s="55"/>
      <c r="DZ84" s="55"/>
      <c r="EA84" s="55"/>
    </row>
    <row r="85" spans="1:131" s="96" customFormat="1">
      <c r="A85" s="95"/>
      <c r="B85" s="369">
        <v>44223</v>
      </c>
      <c r="C85" s="370">
        <f t="shared" si="4"/>
        <v>44223</v>
      </c>
      <c r="D85" s="371">
        <v>19</v>
      </c>
      <c r="E85" s="87">
        <f>'MÊS TESTE'!L26</f>
        <v>0</v>
      </c>
      <c r="F85" s="87">
        <f>'MÊS TESTE'!N26</f>
        <v>1000</v>
      </c>
      <c r="G85" s="85">
        <f>Configurar!$B$14</f>
        <v>1000</v>
      </c>
      <c r="H85" s="87">
        <f>H84+(Configurar!$B$14*Configurar!$B$18)</f>
        <v>1950</v>
      </c>
      <c r="I85" s="238">
        <f>I84+(Configurar!$B$14*Configurar!$B$20)</f>
        <v>1380</v>
      </c>
      <c r="J85" s="95"/>
      <c r="K85" s="95"/>
      <c r="L85" s="95"/>
      <c r="M85" s="95"/>
      <c r="N85" s="95"/>
      <c r="O85" s="95"/>
      <c r="P85" s="95"/>
      <c r="Q85" s="255">
        <f>IF('MÊS TESTE'!B26&gt;0,SUM('MÊS TESTE'!B26,'MÊS TESTE'!G26,'MÊS TESTE'!H26,'MÊS TESTE'!I26)*0.01,0)</f>
        <v>0</v>
      </c>
      <c r="R85" s="255">
        <f>IF(FEV!B26&gt;0,SUM(FEV!B26,FEV!G26,FEV!H26,FEV!I26)*0.01,0)</f>
        <v>0</v>
      </c>
      <c r="S85" s="255">
        <f>IF(MAR!B26&gt;0,SUM(MAR!B26,MAR!G26,MAR!H26,MAR!I26)*0.01,0)</f>
        <v>0</v>
      </c>
      <c r="T85" s="255">
        <f>IF(ABR!B26&gt;0,SUM(ABR!B26,ABR!G26,ABR!H26,ABR!I26)*0.01,0)</f>
        <v>0</v>
      </c>
      <c r="U85" s="255">
        <f>IF(MAI!B26&gt;0,SUM(MAI!B26,MAI!G26,MAI!H26,MAI!I26)*0.01,0)</f>
        <v>0</v>
      </c>
      <c r="V85" s="255">
        <f>IF(JUN!B26&gt;0,SUM(JUN!B26,JUN!G26,JUN!H26,JUN!I26)*0.01,0)</f>
        <v>0</v>
      </c>
      <c r="W85" s="255">
        <f>IF(JUL!B26&gt;0,SUM(JUL!B26,JUL!G26,JUL!H26,JUL!I26)*0.01,0)</f>
        <v>0</v>
      </c>
      <c r="X85" s="255">
        <f>IF(AGO!B26&gt;0,SUM(AGO!B26,AGO!G26,AGO!H26,AGO!I26)*0.01,0)</f>
        <v>0</v>
      </c>
      <c r="Y85" s="255">
        <f>IF(SET!B26&gt;0,SUM(SET!B26,SET!G26,SET!H26,SET!I26)*0.01,0)</f>
        <v>0</v>
      </c>
      <c r="Z85" s="255">
        <f>IF(OUT!B26&gt;0,SUM(OUT!B26,OUT!G26,OUT!H26,OUT!I26)*0.01,0)</f>
        <v>0</v>
      </c>
      <c r="AA85" s="255">
        <f>IF(NOV!B26&gt;0,SUM(NOV!B26,NOV!G26,NOV!H26,NOV!I26)*0.01,0)</f>
        <v>0</v>
      </c>
      <c r="AB85" s="255" t="e">
        <f>IF(#REF!&gt;0,SUM(#REF!,#REF!,#REF!,#REF!)*0.01,0)</f>
        <v>#REF!</v>
      </c>
      <c r="AC85" s="95"/>
      <c r="AD85" s="373">
        <v>44224</v>
      </c>
      <c r="AE85" s="374">
        <f t="shared" si="3"/>
        <v>44224</v>
      </c>
      <c r="AF85" s="95"/>
      <c r="AG85" s="95"/>
      <c r="AH85" s="95"/>
      <c r="AI85" s="95"/>
      <c r="AJ85" s="95"/>
      <c r="AK85" s="95"/>
      <c r="AL85" s="95"/>
      <c r="AM85" s="95"/>
      <c r="AN85" s="251"/>
      <c r="AO85" s="251"/>
      <c r="AP85" s="454"/>
      <c r="AQ85" s="251"/>
      <c r="AR85" s="251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/>
      <c r="CY85" s="55"/>
      <c r="CZ85" s="55"/>
      <c r="DA85" s="55"/>
      <c r="DB85" s="55"/>
      <c r="DC85" s="55"/>
      <c r="DD85" s="55"/>
      <c r="DE85" s="55"/>
      <c r="DF85" s="55"/>
      <c r="DG85" s="55"/>
      <c r="DH85" s="55"/>
      <c r="DI85" s="55"/>
      <c r="DJ85" s="55"/>
      <c r="DK85" s="55"/>
      <c r="DL85" s="55"/>
      <c r="DM85" s="55"/>
      <c r="DN85" s="55"/>
      <c r="DO85" s="55"/>
      <c r="DP85" s="55"/>
      <c r="DQ85" s="55"/>
      <c r="DR85" s="55"/>
      <c r="DS85" s="55"/>
      <c r="DT85" s="55"/>
      <c r="DU85" s="55"/>
      <c r="DV85" s="55"/>
      <c r="DW85" s="55"/>
      <c r="DX85" s="55"/>
      <c r="DY85" s="55"/>
      <c r="DZ85" s="55"/>
      <c r="EA85" s="55"/>
    </row>
    <row r="86" spans="1:131" s="96" customFormat="1">
      <c r="A86" s="95"/>
      <c r="B86" s="369">
        <v>44224</v>
      </c>
      <c r="C86" s="370">
        <f t="shared" si="4"/>
        <v>44224</v>
      </c>
      <c r="D86" s="371">
        <v>20</v>
      </c>
      <c r="E86" s="87">
        <f>'MÊS TESTE'!L27</f>
        <v>0</v>
      </c>
      <c r="F86" s="87">
        <f>'MÊS TESTE'!N27</f>
        <v>1000</v>
      </c>
      <c r="G86" s="85">
        <f>Configurar!$B$14</f>
        <v>1000</v>
      </c>
      <c r="H86" s="87">
        <f>H85+(Configurar!$B$14*Configurar!$B$18)</f>
        <v>2000</v>
      </c>
      <c r="I86" s="238">
        <f>I85+(Configurar!$B$14*Configurar!$B$20)</f>
        <v>1400</v>
      </c>
      <c r="J86" s="95"/>
      <c r="K86" s="95"/>
      <c r="L86" s="95"/>
      <c r="M86" s="95"/>
      <c r="N86" s="95"/>
      <c r="O86" s="95"/>
      <c r="P86" s="95"/>
      <c r="Q86" s="255">
        <f>IF('MÊS TESTE'!B27&gt;0,SUM('MÊS TESTE'!B27,'MÊS TESTE'!G27,'MÊS TESTE'!H27,'MÊS TESTE'!I27)*0.01,0)</f>
        <v>0</v>
      </c>
      <c r="R86" s="255">
        <f>IF(FEV!B27&gt;0,SUM(FEV!B27,FEV!G27,FEV!H27,FEV!I27)*0.01,0)</f>
        <v>0</v>
      </c>
      <c r="S86" s="255">
        <f>IF(MAR!B27&gt;0,SUM(MAR!B27,MAR!G27,MAR!H27,MAR!I27)*0.01,0)</f>
        <v>0</v>
      </c>
      <c r="T86" s="255">
        <f>IF(ABR!B27&gt;0,SUM(ABR!B27,ABR!G27,ABR!H27,ABR!I27)*0.01,0)</f>
        <v>0</v>
      </c>
      <c r="U86" s="255">
        <f>IF(MAI!B27&gt;0,SUM(MAI!B27,MAI!G27,MAI!H27,MAI!I27)*0.01,0)</f>
        <v>0</v>
      </c>
      <c r="V86" s="255">
        <f>IF(JUN!B27&gt;0,SUM(JUN!B27,JUN!G27,JUN!H27,JUN!I27)*0.01,0)</f>
        <v>0</v>
      </c>
      <c r="W86" s="255">
        <f>IF(JUL!B27&gt;0,SUM(JUL!B27,JUL!G27,JUL!H27,JUL!I27)*0.01,0)</f>
        <v>0</v>
      </c>
      <c r="X86" s="255">
        <f>IF(AGO!B27&gt;0,SUM(AGO!B27,AGO!G27,AGO!H27,AGO!I27)*0.01,0)</f>
        <v>0</v>
      </c>
      <c r="Y86" s="255">
        <f>IF(SET!B27&gt;0,SUM(SET!B27,SET!G27,SET!H27,SET!I27)*0.01,0)</f>
        <v>0</v>
      </c>
      <c r="Z86" s="255">
        <f>IF(OUT!B27&gt;0,SUM(OUT!B27,OUT!G27,OUT!H27,OUT!I27)*0.01,0)</f>
        <v>0</v>
      </c>
      <c r="AA86" s="255">
        <f>IF(NOV!B27&gt;0,SUM(NOV!B27,NOV!G27,NOV!H27,NOV!I27)*0.01,0)</f>
        <v>0</v>
      </c>
      <c r="AB86" s="255" t="e">
        <f>IF(#REF!&gt;0,SUM(#REF!,#REF!,#REF!,#REF!)*0.01,0)</f>
        <v>#REF!</v>
      </c>
      <c r="AC86" s="95"/>
      <c r="AD86" s="373">
        <v>44225</v>
      </c>
      <c r="AE86" s="374">
        <f t="shared" si="3"/>
        <v>44225</v>
      </c>
      <c r="AF86" s="95"/>
      <c r="AG86" s="95"/>
      <c r="AH86" s="95"/>
      <c r="AI86" s="95"/>
      <c r="AJ86" s="95"/>
      <c r="AK86" s="95"/>
      <c r="AL86" s="95"/>
      <c r="AM86" s="95"/>
      <c r="AN86" s="251"/>
      <c r="AO86" s="251"/>
      <c r="AP86" s="454"/>
      <c r="AQ86" s="251"/>
      <c r="AR86" s="251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</row>
    <row r="87" spans="1:131" s="96" customFormat="1">
      <c r="A87" s="95"/>
      <c r="B87" s="369">
        <v>44225</v>
      </c>
      <c r="C87" s="370">
        <f t="shared" si="4"/>
        <v>44225</v>
      </c>
      <c r="D87" s="371">
        <v>21</v>
      </c>
      <c r="E87" s="87">
        <f>'MÊS TESTE'!L28</f>
        <v>0</v>
      </c>
      <c r="F87" s="87">
        <f>'MÊS TESTE'!N28</f>
        <v>1000</v>
      </c>
      <c r="G87" s="85">
        <f>Configurar!$B$14</f>
        <v>1000</v>
      </c>
      <c r="H87" s="87">
        <f>H86+(Configurar!$B$14*Configurar!$B$18)</f>
        <v>2050</v>
      </c>
      <c r="I87" s="238">
        <f>I86+(Configurar!$B$14*Configurar!$B$20)</f>
        <v>1420</v>
      </c>
      <c r="J87" s="95"/>
      <c r="K87" s="95"/>
      <c r="L87" s="95"/>
      <c r="M87" s="95"/>
      <c r="N87" s="95"/>
      <c r="O87" s="95"/>
      <c r="P87" s="95"/>
      <c r="Q87" s="255">
        <f>IF('MÊS TESTE'!B28&gt;0,SUM('MÊS TESTE'!B28,'MÊS TESTE'!G28,'MÊS TESTE'!H28,'MÊS TESTE'!I28)*0.01,0)</f>
        <v>0</v>
      </c>
      <c r="R87" s="255">
        <f>IF(FEV!B28&gt;0,SUM(FEV!B28,FEV!G28,FEV!H28,FEV!I28)*0.01,0)</f>
        <v>0</v>
      </c>
      <c r="S87" s="255">
        <f>IF(MAR!B28&gt;0,SUM(MAR!B28,MAR!G28,MAR!H28,MAR!I28)*0.01,0)</f>
        <v>0</v>
      </c>
      <c r="T87" s="255">
        <f>IF(ABR!B28&gt;0,SUM(ABR!B28,ABR!G28,ABR!H28,ABR!I28)*0.01,0)</f>
        <v>0</v>
      </c>
      <c r="U87" s="255">
        <f>IF(MAI!B28&gt;0,SUM(MAI!B28,MAI!G28,MAI!H28,MAI!I28)*0.01,0)</f>
        <v>0</v>
      </c>
      <c r="V87" s="255">
        <f>IF(JUN!B28&gt;0,SUM(JUN!B28,JUN!G28,JUN!H28,JUN!I28)*0.01,0)</f>
        <v>0</v>
      </c>
      <c r="W87" s="255">
        <f>IF(JUL!B28&gt;0,SUM(JUL!B28,JUL!G28,JUL!H28,JUL!I28)*0.01,0)</f>
        <v>0</v>
      </c>
      <c r="X87" s="255">
        <f>IF(AGO!B28&gt;0,SUM(AGO!B28,AGO!G28,AGO!H28,AGO!I28)*0.01,0)</f>
        <v>0</v>
      </c>
      <c r="Y87" s="255">
        <f>IF(SET!B28&gt;0,SUM(SET!B28,SET!G28,SET!H28,SET!I28)*0.01,0)</f>
        <v>0</v>
      </c>
      <c r="Z87" s="255">
        <f>IF(OUT!B28&gt;0,SUM(OUT!B28,OUT!G28,OUT!H28,OUT!I28)*0.01,0)</f>
        <v>0</v>
      </c>
      <c r="AA87" s="255">
        <f>IF(NOV!B28&gt;0,SUM(NOV!B28,NOV!G28,NOV!H28,NOV!I28)*0.01,0)</f>
        <v>0</v>
      </c>
      <c r="AB87" s="255" t="e">
        <f>IF(#REF!&gt;0,SUM(#REF!,#REF!,#REF!,#REF!)*0.01,0)</f>
        <v>#REF!</v>
      </c>
      <c r="AC87" s="95"/>
      <c r="AD87" s="373"/>
      <c r="AE87" s="374"/>
      <c r="AF87" s="95"/>
      <c r="AG87" s="95"/>
      <c r="AH87" s="95"/>
      <c r="AI87" s="95"/>
      <c r="AJ87" s="95"/>
      <c r="AK87" s="95"/>
      <c r="AL87" s="95"/>
      <c r="AM87" s="95"/>
      <c r="AN87" s="251"/>
      <c r="AO87" s="251"/>
      <c r="AP87" s="454"/>
      <c r="AQ87" s="251"/>
      <c r="AR87" s="251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</row>
    <row r="88" spans="1:131" s="96" customFormat="1">
      <c r="A88" s="95"/>
      <c r="B88" s="237" t="s">
        <v>46</v>
      </c>
      <c r="C88" s="370" t="str">
        <f t="shared" si="4"/>
        <v>-</v>
      </c>
      <c r="D88" s="371">
        <v>22</v>
      </c>
      <c r="E88" s="87">
        <f>'MÊS TESTE'!L29</f>
        <v>0</v>
      </c>
      <c r="F88" s="87">
        <f>'MÊS TESTE'!N29</f>
        <v>1000</v>
      </c>
      <c r="G88" s="85">
        <f>Configurar!$B$14</f>
        <v>1000</v>
      </c>
      <c r="H88" s="87">
        <f>H87+(Configurar!$B$14*Configurar!$B$18)</f>
        <v>2100</v>
      </c>
      <c r="I88" s="238">
        <f>I87+(Configurar!$B$14*Configurar!$B$20)</f>
        <v>1440</v>
      </c>
      <c r="J88" s="95"/>
      <c r="K88" s="95"/>
      <c r="L88" s="95"/>
      <c r="M88" s="95"/>
      <c r="N88" s="95"/>
      <c r="O88" s="95"/>
      <c r="P88" s="95"/>
      <c r="Q88" s="255">
        <f>IF('MÊS TESTE'!B29&gt;0,SUM('MÊS TESTE'!B29,'MÊS TESTE'!G29,'MÊS TESTE'!H29,'MÊS TESTE'!I29)*0.01,0)</f>
        <v>0</v>
      </c>
      <c r="R88" s="255">
        <f>IF(FEV!B29&gt;0,SUM(FEV!B29,FEV!G29,FEV!H29,FEV!I29)*0.01,0)</f>
        <v>0</v>
      </c>
      <c r="S88" s="255">
        <f>IF(MAR!B29&gt;0,SUM(MAR!B29,MAR!G29,MAR!H29,MAR!I29)*0.01,0)</f>
        <v>0</v>
      </c>
      <c r="T88" s="255">
        <f>IF(ABR!B29&gt;0,SUM(ABR!B29,ABR!G29,ABR!H29,ABR!I29)*0.01,0)</f>
        <v>0</v>
      </c>
      <c r="U88" s="255">
        <f>IF(MAI!B29&gt;0,SUM(MAI!B29,MAI!G29,MAI!H29,MAI!I29)*0.01,0)</f>
        <v>0</v>
      </c>
      <c r="V88" s="255">
        <f>IF(JUN!B29&gt;0,SUM(JUN!B29,JUN!G29,JUN!H29,JUN!I29)*0.01,0)</f>
        <v>0</v>
      </c>
      <c r="W88" s="255">
        <f>IF(JUL!B29&gt;0,SUM(JUL!B29,JUL!G29,JUL!H29,JUL!I29)*0.01,0)</f>
        <v>0</v>
      </c>
      <c r="X88" s="255">
        <f>IF(AGO!B29&gt;0,SUM(AGO!B29,AGO!G29,AGO!H29,AGO!I29)*0.01,0)</f>
        <v>0</v>
      </c>
      <c r="Y88" s="255">
        <f>IF(SET!B30&gt;0,SUM(SET!B30,SET!G30,SET!H30,SET!I30)*0.01,0)</f>
        <v>0</v>
      </c>
      <c r="Z88" s="255">
        <f>IF(OUT!B30&gt;0,SUM(OUT!B30,OUT!G30,OUT!H30,OUT!I30)*0.01,0)</f>
        <v>0</v>
      </c>
      <c r="AA88" s="255">
        <f>IF(NOV!B30&gt;0,SUM(NOV!B30,NOV!G30,NOV!H30,NOV!I30)*0.01,0)</f>
        <v>0</v>
      </c>
      <c r="AB88" s="255" t="e">
        <f>IF(#REF!&gt;0,SUM(#REF!,#REF!,#REF!,#REF!)*0.01,0)</f>
        <v>#REF!</v>
      </c>
      <c r="AC88" s="95"/>
      <c r="AD88" s="373">
        <v>44228</v>
      </c>
      <c r="AE88" s="374">
        <f t="shared" si="3"/>
        <v>44228</v>
      </c>
      <c r="AF88" s="95"/>
      <c r="AG88" s="95"/>
      <c r="AH88" s="95"/>
      <c r="AI88" s="95"/>
      <c r="AJ88" s="95"/>
      <c r="AK88" s="95"/>
      <c r="AL88" s="95"/>
      <c r="AM88" s="95"/>
      <c r="AN88" s="251"/>
      <c r="AO88" s="251"/>
      <c r="AP88" s="454"/>
      <c r="AQ88" s="251"/>
      <c r="AR88" s="251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</row>
    <row r="89" spans="1:131" s="96" customFormat="1">
      <c r="A89" s="95"/>
      <c r="B89" s="237" t="s">
        <v>46</v>
      </c>
      <c r="C89" s="370" t="str">
        <f t="shared" si="4"/>
        <v>-</v>
      </c>
      <c r="D89" s="371">
        <v>23</v>
      </c>
      <c r="E89" s="87">
        <f>'MÊS TESTE'!L30</f>
        <v>0</v>
      </c>
      <c r="F89" s="87">
        <f>'MÊS TESTE'!N30</f>
        <v>1000</v>
      </c>
      <c r="G89" s="85">
        <f>Configurar!$B$14</f>
        <v>1000</v>
      </c>
      <c r="H89" s="87">
        <f>H88+(Configurar!$B$14*Configurar!$B$18)</f>
        <v>2150</v>
      </c>
      <c r="I89" s="238">
        <f>I88+(Configurar!$B$14*Configurar!$B$20)</f>
        <v>1460</v>
      </c>
      <c r="J89" s="95"/>
      <c r="K89" s="95"/>
      <c r="L89" s="95"/>
      <c r="M89" s="95"/>
      <c r="N89" s="95"/>
      <c r="O89" s="95"/>
      <c r="P89" s="95"/>
      <c r="Q89" s="255">
        <f>IF('MÊS TESTE'!B30&gt;0,SUM('MÊS TESTE'!B30,'MÊS TESTE'!G30,'MÊS TESTE'!H30,'MÊS TESTE'!I30)*0.01,0)</f>
        <v>0</v>
      </c>
      <c r="R89" s="255">
        <f>IF(FEV!B30&gt;0,SUM(FEV!B30,FEV!G30,FEV!H30,FEV!I30)*0.01,0)</f>
        <v>0</v>
      </c>
      <c r="S89" s="255">
        <f>IF(MAR!B30&gt;0,SUM(MAR!B30,MAR!G30,MAR!H30,MAR!I30)*0.01,0)</f>
        <v>0</v>
      </c>
      <c r="T89" s="255">
        <f>IF(ABR!B30&gt;0,SUM(ABR!B30,ABR!G30,ABR!H30,ABR!I30)*0.01,0)</f>
        <v>0</v>
      </c>
      <c r="U89" s="255">
        <f>IF(MAI!B30&gt;0,SUM(MAI!B30,MAI!G30,MAI!H30,MAI!I30)*0.01,0)</f>
        <v>0</v>
      </c>
      <c r="V89" s="255">
        <f>IF(JUN!B30&gt;0,SUM(JUN!B30,JUN!G30,JUN!H30,JUN!I30)*0.01,0)</f>
        <v>0</v>
      </c>
      <c r="W89" s="255">
        <f>IF(JUL!B30&gt;0,SUM(JUL!B30,JUL!G30,JUL!H30,JUL!I30)*0.01,0)</f>
        <v>0</v>
      </c>
      <c r="X89" s="255">
        <f>IF(AGO!B30&gt;0,SUM(AGO!B30,AGO!G30,AGO!H30,AGO!I30)*0.01,0)</f>
        <v>0</v>
      </c>
      <c r="Y89" s="255">
        <f>IF(SET!B31&gt;0,SUM(SET!B31,SET!G31,SET!H31,SET!I31)*0.01,0)</f>
        <v>0</v>
      </c>
      <c r="Z89" s="255">
        <f>IF(OUT!B31&gt;0,SUM(OUT!B31,OUT!G31,OUT!H31,OUT!I31)*0.01,0)</f>
        <v>0</v>
      </c>
      <c r="AA89" s="255">
        <f>IF(NOV!B31&gt;0,SUM(NOV!B31,NOV!G31,NOV!H31,NOV!I31)*0.01,0)</f>
        <v>0</v>
      </c>
      <c r="AB89" s="255" t="e">
        <f>IF(#REF!&gt;0,SUM(#REF!,#REF!,#REF!,#REF!)*0.01,0)</f>
        <v>#REF!</v>
      </c>
      <c r="AC89" s="95"/>
      <c r="AD89" s="373">
        <v>44229</v>
      </c>
      <c r="AE89" s="374">
        <f t="shared" si="3"/>
        <v>44229</v>
      </c>
      <c r="AF89" s="95"/>
      <c r="AG89" s="95"/>
      <c r="AH89" s="95"/>
      <c r="AI89" s="95"/>
      <c r="AJ89" s="95"/>
      <c r="AK89" s="95"/>
      <c r="AL89" s="95"/>
      <c r="AM89" s="95"/>
      <c r="AN89" s="251"/>
      <c r="AO89" s="251"/>
      <c r="AP89" s="454"/>
      <c r="AQ89" s="251"/>
      <c r="AR89" s="251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</row>
    <row r="90" spans="1:131" s="96" customFormat="1">
      <c r="A90" s="95"/>
      <c r="B90" s="237"/>
      <c r="C90" s="370"/>
      <c r="D90" s="371"/>
      <c r="E90" s="87"/>
      <c r="F90" s="87"/>
      <c r="G90" s="85"/>
      <c r="H90" s="87"/>
      <c r="I90" s="238"/>
      <c r="J90" s="95"/>
      <c r="K90" s="95"/>
      <c r="L90" s="95"/>
      <c r="M90" s="95"/>
      <c r="N90" s="95"/>
      <c r="O90" s="95"/>
      <c r="P90" s="95"/>
      <c r="Q90" s="255"/>
      <c r="R90" s="255"/>
      <c r="S90" s="255"/>
      <c r="T90" s="255"/>
      <c r="U90" s="255"/>
      <c r="V90" s="255"/>
      <c r="W90" s="255"/>
      <c r="X90" s="255"/>
      <c r="Y90" s="255"/>
      <c r="Z90" s="255"/>
      <c r="AA90" s="255"/>
      <c r="AB90" s="255"/>
      <c r="AC90" s="95"/>
      <c r="AD90" s="373">
        <v>44230</v>
      </c>
      <c r="AE90" s="374">
        <f t="shared" si="3"/>
        <v>44230</v>
      </c>
      <c r="AF90" s="95"/>
      <c r="AG90" s="95"/>
      <c r="AH90" s="95"/>
      <c r="AI90" s="95"/>
      <c r="AJ90" s="95"/>
      <c r="AK90" s="95"/>
      <c r="AL90" s="95"/>
      <c r="AM90" s="95"/>
      <c r="AN90" s="251"/>
      <c r="AO90" s="251"/>
      <c r="AP90" s="454"/>
      <c r="AQ90" s="251"/>
      <c r="AR90" s="251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/>
      <c r="CU90" s="55"/>
      <c r="CV90" s="55"/>
      <c r="CW90" s="55"/>
      <c r="CX90" s="55"/>
      <c r="CY90" s="55"/>
      <c r="CZ90" s="55"/>
      <c r="DA90" s="55"/>
      <c r="DB90" s="55"/>
      <c r="DC90" s="55"/>
      <c r="DD90" s="55"/>
      <c r="DE90" s="55"/>
      <c r="DF90" s="55"/>
      <c r="DG90" s="55"/>
      <c r="DH90" s="55"/>
      <c r="DI90" s="55"/>
      <c r="DJ90" s="55"/>
      <c r="DK90" s="55"/>
      <c r="DL90" s="55"/>
      <c r="DM90" s="55"/>
      <c r="DN90" s="55"/>
      <c r="DO90" s="55"/>
      <c r="DP90" s="55"/>
      <c r="DQ90" s="55"/>
      <c r="DR90" s="55"/>
      <c r="DS90" s="55"/>
      <c r="DT90" s="55"/>
      <c r="DU90" s="55"/>
      <c r="DV90" s="55"/>
      <c r="DW90" s="55"/>
      <c r="DX90" s="55"/>
      <c r="DY90" s="55"/>
      <c r="DZ90" s="55"/>
      <c r="EA90" s="55"/>
    </row>
    <row r="91" spans="1:131" s="96" customFormat="1">
      <c r="A91" s="95"/>
      <c r="B91" s="369">
        <v>44228</v>
      </c>
      <c r="C91" s="370">
        <f t="shared" si="4"/>
        <v>44228</v>
      </c>
      <c r="D91" s="371">
        <v>1</v>
      </c>
      <c r="E91" s="87">
        <f>FEV!L8</f>
        <v>0</v>
      </c>
      <c r="F91" s="87">
        <f>FEV!N8</f>
        <v>0</v>
      </c>
      <c r="G91" s="85">
        <f>Configurar!$B$14</f>
        <v>1000</v>
      </c>
      <c r="H91" s="87">
        <f>H89+(Configurar!$B$14*Configurar!$B$18)</f>
        <v>2200</v>
      </c>
      <c r="I91" s="238">
        <f>I89+(Configurar!$B$14*Configurar!$B$20)</f>
        <v>1480</v>
      </c>
      <c r="J91" s="95"/>
      <c r="K91" s="95"/>
      <c r="L91" s="95"/>
      <c r="M91" s="95"/>
      <c r="N91" s="95"/>
      <c r="O91" s="254" t="s">
        <v>38</v>
      </c>
      <c r="P91" s="421"/>
      <c r="Q91" s="421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373">
        <v>44231</v>
      </c>
      <c r="AE91" s="374">
        <f t="shared" si="3"/>
        <v>44231</v>
      </c>
      <c r="AF91" s="95"/>
      <c r="AG91" s="95"/>
      <c r="AH91" s="95"/>
      <c r="AI91" s="95"/>
      <c r="AJ91" s="95"/>
      <c r="AK91" s="95"/>
      <c r="AL91" s="95"/>
      <c r="AM91" s="95"/>
      <c r="AN91" s="251"/>
      <c r="AO91" s="251"/>
      <c r="AP91" s="454"/>
      <c r="AQ91" s="251"/>
      <c r="AR91" s="251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  <c r="CR91" s="55"/>
      <c r="CS91" s="55"/>
      <c r="CT91" s="55"/>
      <c r="CU91" s="55"/>
      <c r="CV91" s="55"/>
      <c r="CW91" s="55"/>
      <c r="CX91" s="55"/>
      <c r="CY91" s="55"/>
      <c r="CZ91" s="55"/>
      <c r="DA91" s="55"/>
      <c r="DB91" s="55"/>
      <c r="DC91" s="55"/>
      <c r="DD91" s="55"/>
      <c r="DE91" s="55"/>
      <c r="DF91" s="55"/>
      <c r="DG91" s="55"/>
      <c r="DH91" s="55"/>
      <c r="DI91" s="55"/>
      <c r="DJ91" s="55"/>
      <c r="DK91" s="55"/>
      <c r="DL91" s="55"/>
      <c r="DM91" s="55"/>
      <c r="DN91" s="55"/>
      <c r="DO91" s="55"/>
      <c r="DP91" s="55"/>
      <c r="DQ91" s="55"/>
      <c r="DR91" s="55"/>
      <c r="DS91" s="55"/>
      <c r="DT91" s="55"/>
      <c r="DU91" s="55"/>
      <c r="DV91" s="55"/>
      <c r="DW91" s="55"/>
      <c r="DX91" s="55"/>
      <c r="DY91" s="55"/>
      <c r="DZ91" s="55"/>
      <c r="EA91" s="55"/>
    </row>
    <row r="92" spans="1:131" s="96" customFormat="1">
      <c r="A92" s="95"/>
      <c r="B92" s="369">
        <v>44229</v>
      </c>
      <c r="C92" s="370">
        <f t="shared" si="4"/>
        <v>44229</v>
      </c>
      <c r="D92" s="371">
        <v>2</v>
      </c>
      <c r="E92" s="87">
        <f>FEV!L9</f>
        <v>0</v>
      </c>
      <c r="F92" s="87">
        <f>FEV!N9</f>
        <v>0</v>
      </c>
      <c r="G92" s="85">
        <f>Configurar!$B$14</f>
        <v>1000</v>
      </c>
      <c r="H92" s="87">
        <f>H91+(Configurar!$B$14*Configurar!$B$18)</f>
        <v>2250</v>
      </c>
      <c r="I92" s="238">
        <f>I91+(Configurar!$B$14*Configurar!$B$20)</f>
        <v>1500</v>
      </c>
      <c r="J92" s="95"/>
      <c r="K92" s="95"/>
      <c r="L92" s="95"/>
      <c r="M92" s="95"/>
      <c r="N92" s="95"/>
      <c r="O92" s="254" t="s">
        <v>121</v>
      </c>
      <c r="P92" s="421"/>
      <c r="Q92" s="465">
        <f>SUM('MÊS TESTE'!$C$8:$C$30)</f>
        <v>0</v>
      </c>
      <c r="R92" s="466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373">
        <v>44232</v>
      </c>
      <c r="AE92" s="374">
        <f t="shared" si="3"/>
        <v>44232</v>
      </c>
      <c r="AF92" s="95"/>
      <c r="AG92" s="95"/>
      <c r="AH92" s="95"/>
      <c r="AI92" s="95"/>
      <c r="AJ92" s="95"/>
      <c r="AK92" s="95"/>
      <c r="AL92" s="95"/>
      <c r="AM92" s="95"/>
      <c r="AN92" s="251"/>
      <c r="AO92" s="251"/>
      <c r="AP92" s="454"/>
      <c r="AQ92" s="251"/>
      <c r="AR92" s="251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  <c r="CU92" s="55"/>
      <c r="CV92" s="55"/>
      <c r="CW92" s="55"/>
      <c r="CX92" s="55"/>
      <c r="CY92" s="55"/>
      <c r="CZ92" s="55"/>
      <c r="DA92" s="55"/>
      <c r="DB92" s="55"/>
      <c r="DC92" s="55"/>
      <c r="DD92" s="55"/>
      <c r="DE92" s="55"/>
      <c r="DF92" s="55"/>
      <c r="DG92" s="55"/>
      <c r="DH92" s="55"/>
      <c r="DI92" s="55"/>
      <c r="DJ92" s="55"/>
      <c r="DK92" s="55"/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</row>
    <row r="93" spans="1:131" s="96" customFormat="1">
      <c r="A93" s="95"/>
      <c r="B93" s="369">
        <v>44230</v>
      </c>
      <c r="C93" s="370">
        <f t="shared" si="4"/>
        <v>44230</v>
      </c>
      <c r="D93" s="371">
        <v>3</v>
      </c>
      <c r="E93" s="87">
        <f>FEV!L10</f>
        <v>0</v>
      </c>
      <c r="F93" s="87">
        <f>FEV!N10</f>
        <v>0</v>
      </c>
      <c r="G93" s="85">
        <f>Configurar!$B$14</f>
        <v>1000</v>
      </c>
      <c r="H93" s="87">
        <f>H92+(Configurar!$B$14*Configurar!$B$18)</f>
        <v>2300</v>
      </c>
      <c r="I93" s="238">
        <f>I92+(Configurar!$B$14*Configurar!$B$20)</f>
        <v>1520</v>
      </c>
      <c r="J93" s="95"/>
      <c r="K93" s="95"/>
      <c r="L93" s="95"/>
      <c r="M93" s="95"/>
      <c r="N93" s="95"/>
      <c r="O93" s="254" t="s">
        <v>122</v>
      </c>
      <c r="P93" s="421"/>
      <c r="Q93" s="465">
        <f>SUM('MÊS TESTE'!$G$8:$G$30)</f>
        <v>0</v>
      </c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373">
        <v>44235</v>
      </c>
      <c r="AE93" s="374">
        <f t="shared" si="3"/>
        <v>44235</v>
      </c>
      <c r="AF93" s="95"/>
      <c r="AG93" s="95"/>
      <c r="AH93" s="95"/>
      <c r="AI93" s="95"/>
      <c r="AJ93" s="95"/>
      <c r="AK93" s="95"/>
      <c r="AL93" s="95"/>
      <c r="AM93" s="95"/>
      <c r="AN93" s="251"/>
      <c r="AO93" s="251"/>
      <c r="AP93" s="454"/>
      <c r="AQ93" s="251"/>
      <c r="AR93" s="251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5"/>
      <c r="CU93" s="55"/>
      <c r="CV93" s="55"/>
      <c r="CW93" s="55"/>
      <c r="CX93" s="55"/>
      <c r="CY93" s="55"/>
      <c r="CZ93" s="55"/>
      <c r="DA93" s="55"/>
      <c r="DB93" s="55"/>
      <c r="DC93" s="55"/>
      <c r="DD93" s="55"/>
      <c r="DE93" s="55"/>
      <c r="DF93" s="55"/>
      <c r="DG93" s="55"/>
      <c r="DH93" s="55"/>
      <c r="DI93" s="55"/>
      <c r="DJ93" s="55"/>
      <c r="DK93" s="55"/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</row>
    <row r="94" spans="1:131" s="96" customFormat="1">
      <c r="A94" s="95"/>
      <c r="B94" s="369">
        <v>44231</v>
      </c>
      <c r="C94" s="370">
        <f t="shared" si="4"/>
        <v>44231</v>
      </c>
      <c r="D94" s="371">
        <v>4</v>
      </c>
      <c r="E94" s="87">
        <f>FEV!L11</f>
        <v>0</v>
      </c>
      <c r="F94" s="87">
        <f>FEV!N11</f>
        <v>0</v>
      </c>
      <c r="G94" s="85">
        <f>Configurar!$B$14</f>
        <v>1000</v>
      </c>
      <c r="H94" s="87">
        <f>H93+(Configurar!$B$14*Configurar!$B$18)</f>
        <v>2350</v>
      </c>
      <c r="I94" s="238">
        <f>I93+(Configurar!$B$14*Configurar!$B$20)</f>
        <v>1540</v>
      </c>
      <c r="J94" s="95"/>
      <c r="K94" s="95"/>
      <c r="L94" s="95"/>
      <c r="M94" s="95"/>
      <c r="N94" s="95"/>
      <c r="O94" s="254" t="s">
        <v>123</v>
      </c>
      <c r="P94" s="421"/>
      <c r="Q94" s="254">
        <f>SUM('MÊS TESTE'!$E$8:$E$30)</f>
        <v>0</v>
      </c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373">
        <v>44236</v>
      </c>
      <c r="AE94" s="374">
        <f t="shared" si="3"/>
        <v>44236</v>
      </c>
      <c r="AF94" s="95"/>
      <c r="AG94" s="95"/>
      <c r="AH94" s="95"/>
      <c r="AI94" s="95"/>
      <c r="AJ94" s="95"/>
      <c r="AK94" s="95"/>
      <c r="AL94" s="95"/>
      <c r="AM94" s="95"/>
      <c r="AN94" s="251"/>
      <c r="AO94" s="251"/>
      <c r="AP94" s="454"/>
      <c r="AQ94" s="251"/>
      <c r="AR94" s="251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55"/>
      <c r="CY94" s="55"/>
      <c r="CZ94" s="55"/>
      <c r="DA94" s="55"/>
      <c r="DB94" s="55"/>
      <c r="DC94" s="55"/>
      <c r="DD94" s="55"/>
      <c r="DE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</row>
    <row r="95" spans="1:131" s="96" customFormat="1">
      <c r="A95" s="95"/>
      <c r="B95" s="369">
        <v>44232</v>
      </c>
      <c r="C95" s="370">
        <f t="shared" si="4"/>
        <v>44232</v>
      </c>
      <c r="D95" s="371">
        <v>5</v>
      </c>
      <c r="E95" s="87">
        <f>FEV!L12</f>
        <v>0</v>
      </c>
      <c r="F95" s="87">
        <f>FEV!N12</f>
        <v>0</v>
      </c>
      <c r="G95" s="85">
        <f>Configurar!$B$14</f>
        <v>1000</v>
      </c>
      <c r="H95" s="87">
        <f>H94+(Configurar!$B$14*Configurar!$B$18)</f>
        <v>2400</v>
      </c>
      <c r="I95" s="238">
        <f>I94+(Configurar!$B$14*Configurar!$B$20)</f>
        <v>1560</v>
      </c>
      <c r="J95" s="95"/>
      <c r="K95" s="95"/>
      <c r="L95" s="95"/>
      <c r="M95" s="95"/>
      <c r="N95" s="95"/>
      <c r="O95" s="254" t="s">
        <v>124</v>
      </c>
      <c r="P95" s="421"/>
      <c r="Q95" s="254">
        <f>SUM('MÊS TESTE'!$F$8:$F$30)</f>
        <v>0</v>
      </c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373">
        <v>44237</v>
      </c>
      <c r="AE95" s="374">
        <f t="shared" si="3"/>
        <v>44237</v>
      </c>
      <c r="AF95" s="95"/>
      <c r="AG95" s="95"/>
      <c r="AH95" s="95"/>
      <c r="AI95" s="95"/>
      <c r="AJ95" s="95"/>
      <c r="AK95" s="95"/>
      <c r="AL95" s="95"/>
      <c r="AM95" s="95"/>
      <c r="AN95" s="251"/>
      <c r="AO95" s="251"/>
      <c r="AP95" s="454"/>
      <c r="AQ95" s="251"/>
      <c r="AR95" s="251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/>
      <c r="CT95" s="55"/>
      <c r="CU95" s="55"/>
      <c r="CV95" s="55"/>
      <c r="CW95" s="55"/>
      <c r="CX95" s="55"/>
      <c r="CY95" s="55"/>
      <c r="CZ95" s="55"/>
      <c r="DA95" s="55"/>
      <c r="DB95" s="55"/>
      <c r="DC95" s="55"/>
      <c r="DD95" s="55"/>
      <c r="DE95" s="55"/>
      <c r="DF95" s="55"/>
      <c r="DG95" s="55"/>
      <c r="DH95" s="55"/>
      <c r="DI95" s="55"/>
      <c r="DJ95" s="55"/>
      <c r="DK95" s="55"/>
      <c r="DL95" s="55"/>
      <c r="DM95" s="55"/>
      <c r="DN95" s="55"/>
      <c r="DO95" s="55"/>
      <c r="DP95" s="55"/>
      <c r="DQ95" s="55"/>
      <c r="DR95" s="55"/>
      <c r="DS95" s="55"/>
      <c r="DT95" s="55"/>
      <c r="DU95" s="55"/>
      <c r="DV95" s="55"/>
      <c r="DW95" s="55"/>
      <c r="DX95" s="55"/>
      <c r="DY95" s="55"/>
      <c r="DZ95" s="55"/>
      <c r="EA95" s="55"/>
    </row>
    <row r="96" spans="1:131" s="96" customFormat="1">
      <c r="A96" s="95"/>
      <c r="B96" s="369">
        <v>44235</v>
      </c>
      <c r="C96" s="370">
        <f t="shared" si="4"/>
        <v>44235</v>
      </c>
      <c r="D96" s="371">
        <v>6</v>
      </c>
      <c r="E96" s="87">
        <f>FEV!L13</f>
        <v>0</v>
      </c>
      <c r="F96" s="87">
        <f>FEV!N13</f>
        <v>0</v>
      </c>
      <c r="G96" s="85">
        <f>Configurar!$B$14</f>
        <v>1000</v>
      </c>
      <c r="H96" s="87">
        <f>H95+(Configurar!$B$14*Configurar!$B$18)</f>
        <v>2450</v>
      </c>
      <c r="I96" s="238">
        <f>I95+(Configurar!$B$14*Configurar!$B$20)</f>
        <v>1580</v>
      </c>
      <c r="J96" s="95"/>
      <c r="K96" s="95"/>
      <c r="L96" s="95"/>
      <c r="M96" s="95"/>
      <c r="N96" s="95"/>
      <c r="O96" s="254" t="s">
        <v>125</v>
      </c>
      <c r="P96" s="421"/>
      <c r="Q96" s="467">
        <f>IF(Q95&gt;0,Q93/(Q94+Q95)*Q94,Q93)</f>
        <v>0</v>
      </c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373">
        <v>44238</v>
      </c>
      <c r="AE96" s="374">
        <f t="shared" si="3"/>
        <v>44238</v>
      </c>
      <c r="AF96" s="95"/>
      <c r="AG96" s="95"/>
      <c r="AH96" s="95"/>
      <c r="AI96" s="95"/>
      <c r="AJ96" s="95"/>
      <c r="AK96" s="95"/>
      <c r="AL96" s="95"/>
      <c r="AM96" s="95"/>
      <c r="AN96" s="251"/>
      <c r="AO96" s="251"/>
      <c r="AP96" s="454"/>
      <c r="AQ96" s="251"/>
      <c r="AR96" s="251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  <c r="CU96" s="55"/>
      <c r="CV96" s="55"/>
      <c r="CW96" s="55"/>
      <c r="CX96" s="55"/>
      <c r="CY96" s="55"/>
      <c r="CZ96" s="55"/>
      <c r="DA96" s="55"/>
      <c r="DB96" s="55"/>
      <c r="DC96" s="55"/>
      <c r="DD96" s="55"/>
      <c r="DE96" s="55"/>
      <c r="DF96" s="55"/>
      <c r="DG96" s="55"/>
      <c r="DH96" s="55"/>
      <c r="DI96" s="55"/>
      <c r="DJ96" s="55"/>
      <c r="DK96" s="55"/>
      <c r="DL96" s="55"/>
      <c r="DM96" s="55"/>
      <c r="DN96" s="55"/>
      <c r="DO96" s="55"/>
      <c r="DP96" s="55"/>
      <c r="DQ96" s="55"/>
      <c r="DR96" s="55"/>
      <c r="DS96" s="55"/>
      <c r="DT96" s="55"/>
      <c r="DU96" s="55"/>
      <c r="DV96" s="55"/>
      <c r="DW96" s="55"/>
      <c r="DX96" s="55"/>
      <c r="DY96" s="55"/>
      <c r="DZ96" s="55"/>
      <c r="EA96" s="55"/>
    </row>
    <row r="97" spans="1:131" s="96" customFormat="1">
      <c r="A97" s="95"/>
      <c r="B97" s="369">
        <v>44236</v>
      </c>
      <c r="C97" s="370">
        <f t="shared" si="4"/>
        <v>44236</v>
      </c>
      <c r="D97" s="371">
        <v>7</v>
      </c>
      <c r="E97" s="87">
        <f>FEV!L14</f>
        <v>0</v>
      </c>
      <c r="F97" s="87">
        <f>FEV!N14</f>
        <v>0</v>
      </c>
      <c r="G97" s="85">
        <f>Configurar!$B$14</f>
        <v>1000</v>
      </c>
      <c r="H97" s="87">
        <f>H96+(Configurar!$B$14*Configurar!$B$18)</f>
        <v>2500</v>
      </c>
      <c r="I97" s="238">
        <f>I96+(Configurar!$B$14*Configurar!$B$20)</f>
        <v>1600</v>
      </c>
      <c r="J97" s="95"/>
      <c r="K97" s="95"/>
      <c r="L97" s="95"/>
      <c r="M97" s="95"/>
      <c r="N97" s="95"/>
      <c r="O97" s="254" t="s">
        <v>6</v>
      </c>
      <c r="P97" s="421"/>
      <c r="Q97" s="467">
        <f>(SUM('MÊS TESTE'!$E$8:$E$30)*'MÊS TESTE'!$R$3)*-2</f>
        <v>0</v>
      </c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373">
        <v>44239</v>
      </c>
      <c r="AE97" s="374">
        <f t="shared" si="3"/>
        <v>44239</v>
      </c>
      <c r="AF97" s="95"/>
      <c r="AG97" s="95"/>
      <c r="AH97" s="95"/>
      <c r="AI97" s="95"/>
      <c r="AJ97" s="95"/>
      <c r="AK97" s="95"/>
      <c r="AL97" s="95"/>
      <c r="AM97" s="95"/>
      <c r="AN97" s="251"/>
      <c r="AO97" s="251"/>
      <c r="AP97" s="454"/>
      <c r="AQ97" s="251"/>
      <c r="AR97" s="251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/>
      <c r="CT97" s="55"/>
      <c r="CU97" s="55"/>
      <c r="CV97" s="55"/>
      <c r="CW97" s="55"/>
      <c r="CX97" s="55"/>
      <c r="CY97" s="55"/>
      <c r="CZ97" s="55"/>
      <c r="DA97" s="55"/>
      <c r="DB97" s="55"/>
      <c r="DC97" s="55"/>
      <c r="DD97" s="55"/>
      <c r="DE97" s="55"/>
      <c r="DF97" s="55"/>
      <c r="DG97" s="55"/>
      <c r="DH97" s="55"/>
      <c r="DI97" s="55"/>
      <c r="DJ97" s="55"/>
      <c r="DK97" s="55"/>
      <c r="DL97" s="55"/>
      <c r="DM97" s="55"/>
      <c r="DN97" s="55"/>
      <c r="DO97" s="55"/>
      <c r="DP97" s="55"/>
      <c r="DQ97" s="55"/>
      <c r="DR97" s="55"/>
      <c r="DS97" s="55"/>
      <c r="DT97" s="55"/>
      <c r="DU97" s="55"/>
      <c r="DV97" s="55"/>
      <c r="DW97" s="55"/>
      <c r="DX97" s="55"/>
      <c r="DY97" s="55"/>
      <c r="DZ97" s="55"/>
      <c r="EA97" s="55"/>
    </row>
    <row r="98" spans="1:131" s="96" customFormat="1">
      <c r="A98" s="95"/>
      <c r="B98" s="369">
        <v>44237</v>
      </c>
      <c r="C98" s="370">
        <f t="shared" si="4"/>
        <v>44237</v>
      </c>
      <c r="D98" s="371">
        <v>8</v>
      </c>
      <c r="E98" s="87">
        <f>FEV!L15</f>
        <v>0</v>
      </c>
      <c r="F98" s="87">
        <f>FEV!N15</f>
        <v>0</v>
      </c>
      <c r="G98" s="85">
        <f>Configurar!$B$14</f>
        <v>1000</v>
      </c>
      <c r="H98" s="87">
        <f>H97+(Configurar!$B$14*Configurar!$B$18)</f>
        <v>2550</v>
      </c>
      <c r="I98" s="238">
        <f>I97+(Configurar!$B$14*Configurar!$B$20)</f>
        <v>1620</v>
      </c>
      <c r="J98" s="95"/>
      <c r="K98" s="95"/>
      <c r="L98" s="95"/>
      <c r="M98" s="95"/>
      <c r="N98" s="95"/>
      <c r="O98" s="254" t="s">
        <v>19</v>
      </c>
      <c r="P98" s="421"/>
      <c r="Q98" s="467">
        <f>(SUM('MÊS TESTE'!$E$8:$E$30)*('MÊS TESTE'!$S$3+'MÊS TESTE'!$T$3))*-2</f>
        <v>0</v>
      </c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373">
        <v>44242</v>
      </c>
      <c r="AE98" s="374">
        <f t="shared" si="3"/>
        <v>44242</v>
      </c>
      <c r="AF98" s="95"/>
      <c r="AG98" s="95"/>
      <c r="AH98" s="95"/>
      <c r="AI98" s="95"/>
      <c r="AJ98" s="95"/>
      <c r="AK98" s="95"/>
      <c r="AL98" s="95"/>
      <c r="AM98" s="95"/>
      <c r="AN98" s="251"/>
      <c r="AO98" s="251"/>
      <c r="AP98" s="454"/>
      <c r="AQ98" s="251"/>
      <c r="AR98" s="251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5"/>
      <c r="CT98" s="55"/>
      <c r="CU98" s="55"/>
      <c r="CV98" s="55"/>
      <c r="CW98" s="55"/>
      <c r="CX98" s="55"/>
      <c r="CY98" s="55"/>
      <c r="CZ98" s="55"/>
      <c r="DA98" s="55"/>
      <c r="DB98" s="55"/>
      <c r="DC98" s="55"/>
      <c r="DD98" s="55"/>
      <c r="DE98" s="55"/>
      <c r="DF98" s="55"/>
      <c r="DG98" s="55"/>
      <c r="DH98" s="55"/>
      <c r="DI98" s="55"/>
      <c r="DJ98" s="55"/>
      <c r="DK98" s="55"/>
      <c r="DL98" s="55"/>
      <c r="DM98" s="55"/>
      <c r="DN98" s="55"/>
      <c r="DO98" s="55"/>
      <c r="DP98" s="55"/>
      <c r="DQ98" s="55"/>
      <c r="DR98" s="55"/>
      <c r="DS98" s="55"/>
      <c r="DT98" s="55"/>
      <c r="DU98" s="55"/>
      <c r="DV98" s="55"/>
      <c r="DW98" s="55"/>
      <c r="DX98" s="55"/>
      <c r="DY98" s="55"/>
      <c r="DZ98" s="55"/>
      <c r="EA98" s="55"/>
    </row>
    <row r="99" spans="1:131" s="96" customFormat="1">
      <c r="A99" s="95"/>
      <c r="B99" s="369">
        <v>44238</v>
      </c>
      <c r="C99" s="370">
        <f t="shared" si="4"/>
        <v>44238</v>
      </c>
      <c r="D99" s="371">
        <v>9</v>
      </c>
      <c r="E99" s="87">
        <f>FEV!L16</f>
        <v>0</v>
      </c>
      <c r="F99" s="87">
        <f>FEV!N16</f>
        <v>0</v>
      </c>
      <c r="G99" s="85">
        <f>Configurar!$B$14</f>
        <v>1000</v>
      </c>
      <c r="H99" s="87">
        <f>H98+(Configurar!$B$14*Configurar!$B$18)</f>
        <v>2600</v>
      </c>
      <c r="I99" s="238">
        <f>I98+(Configurar!$B$14*Configurar!$B$20)</f>
        <v>1640</v>
      </c>
      <c r="J99" s="95"/>
      <c r="K99" s="95"/>
      <c r="L99" s="95"/>
      <c r="M99" s="95"/>
      <c r="N99" s="95"/>
      <c r="O99" s="254" t="s">
        <v>20</v>
      </c>
      <c r="P99" s="421"/>
      <c r="Q99" s="467" t="s">
        <v>46</v>
      </c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373">
        <v>44243</v>
      </c>
      <c r="AE99" s="374">
        <f t="shared" si="3"/>
        <v>44243</v>
      </c>
      <c r="AF99" s="95"/>
      <c r="AG99" s="95"/>
      <c r="AH99" s="95"/>
      <c r="AI99" s="95"/>
      <c r="AJ99" s="95"/>
      <c r="AK99" s="95"/>
      <c r="AL99" s="95"/>
      <c r="AM99" s="95"/>
      <c r="AN99" s="251"/>
      <c r="AO99" s="251"/>
      <c r="AP99" s="454"/>
      <c r="AQ99" s="251"/>
      <c r="AR99" s="251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5"/>
      <c r="CW99" s="55"/>
      <c r="CX99" s="55"/>
      <c r="CY99" s="55"/>
      <c r="CZ99" s="55"/>
      <c r="DA99" s="55"/>
      <c r="DB99" s="55"/>
      <c r="DC99" s="55"/>
      <c r="DD99" s="55"/>
      <c r="DE99" s="55"/>
      <c r="DF99" s="55"/>
      <c r="DG99" s="55"/>
      <c r="DH99" s="55"/>
      <c r="DI99" s="55"/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</row>
    <row r="100" spans="1:131" s="96" customFormat="1">
      <c r="A100" s="95"/>
      <c r="B100" s="369">
        <v>44239</v>
      </c>
      <c r="C100" s="370">
        <f t="shared" si="4"/>
        <v>44239</v>
      </c>
      <c r="D100" s="371">
        <v>10</v>
      </c>
      <c r="E100" s="87">
        <f>FEV!L17</f>
        <v>0</v>
      </c>
      <c r="F100" s="87">
        <f>FEV!N17</f>
        <v>0</v>
      </c>
      <c r="G100" s="85">
        <f>Configurar!$B$14</f>
        <v>1000</v>
      </c>
      <c r="H100" s="87">
        <f>H99+(Configurar!$B$14*Configurar!$B$18)</f>
        <v>2650</v>
      </c>
      <c r="I100" s="238">
        <f>I99+(Configurar!$B$14*Configurar!$B$20)</f>
        <v>1660</v>
      </c>
      <c r="J100" s="95"/>
      <c r="K100" s="95"/>
      <c r="L100" s="95"/>
      <c r="M100" s="95"/>
      <c r="N100" s="95"/>
      <c r="O100" s="254" t="s">
        <v>126</v>
      </c>
      <c r="P100" s="421"/>
      <c r="Q100" s="467">
        <f>SUM(Q92,Q96:Q98,Q99)</f>
        <v>0</v>
      </c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373">
        <v>44244</v>
      </c>
      <c r="AE100" s="374">
        <f t="shared" si="3"/>
        <v>44244</v>
      </c>
      <c r="AF100" s="95"/>
      <c r="AG100" s="95"/>
      <c r="AH100" s="95"/>
      <c r="AI100" s="95"/>
      <c r="AJ100" s="95"/>
      <c r="AK100" s="95"/>
      <c r="AL100" s="95"/>
      <c r="AM100" s="95"/>
      <c r="AN100" s="251"/>
      <c r="AO100" s="251"/>
      <c r="AP100" s="454"/>
      <c r="AQ100" s="251"/>
      <c r="AR100" s="251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  <c r="CU100" s="55"/>
      <c r="CV100" s="55"/>
      <c r="CW100" s="55"/>
      <c r="CX100" s="55"/>
      <c r="CY100" s="55"/>
      <c r="CZ100" s="55"/>
      <c r="DA100" s="55"/>
      <c r="DB100" s="55"/>
      <c r="DC100" s="55"/>
      <c r="DD100" s="55"/>
      <c r="DE100" s="55"/>
      <c r="DF100" s="55"/>
      <c r="DG100" s="55"/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  <c r="DR100" s="55"/>
      <c r="DS100" s="55"/>
      <c r="DT100" s="55"/>
      <c r="DU100" s="55"/>
      <c r="DV100" s="55"/>
      <c r="DW100" s="55"/>
      <c r="DX100" s="55"/>
      <c r="DY100" s="55"/>
      <c r="DZ100" s="55"/>
      <c r="EA100" s="55"/>
    </row>
    <row r="101" spans="1:131" s="96" customFormat="1">
      <c r="A101" s="95"/>
      <c r="B101" s="369">
        <v>44242</v>
      </c>
      <c r="C101" s="370">
        <f t="shared" si="4"/>
        <v>44242</v>
      </c>
      <c r="D101" s="371">
        <v>11</v>
      </c>
      <c r="E101" s="87">
        <f>FEV!L18</f>
        <v>0</v>
      </c>
      <c r="F101" s="87">
        <f>FEV!N18</f>
        <v>0</v>
      </c>
      <c r="G101" s="85">
        <f>Configurar!$B$14</f>
        <v>1000</v>
      </c>
      <c r="H101" s="87">
        <f>H100+(Configurar!$B$14*Configurar!$B$18)</f>
        <v>2700</v>
      </c>
      <c r="I101" s="238">
        <f>I100+(Configurar!$B$14*Configurar!$B$20)</f>
        <v>1680</v>
      </c>
      <c r="J101" s="95"/>
      <c r="K101" s="95"/>
      <c r="L101" s="95"/>
      <c r="M101" s="95"/>
      <c r="N101" s="95"/>
      <c r="O101" s="421"/>
      <c r="P101" s="421"/>
      <c r="Q101" s="25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373">
        <v>44245</v>
      </c>
      <c r="AE101" s="374">
        <f t="shared" si="3"/>
        <v>44245</v>
      </c>
      <c r="AF101" s="95"/>
      <c r="AG101" s="95"/>
      <c r="AH101" s="95"/>
      <c r="AI101" s="95"/>
      <c r="AJ101" s="95"/>
      <c r="AK101" s="95"/>
      <c r="AL101" s="95"/>
      <c r="AM101" s="95"/>
      <c r="AN101" s="251"/>
      <c r="AO101" s="251"/>
      <c r="AP101" s="454"/>
      <c r="AQ101" s="251"/>
      <c r="AR101" s="251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  <c r="CU101" s="55"/>
      <c r="CV101" s="55"/>
      <c r="CW101" s="55"/>
      <c r="CX101" s="55"/>
      <c r="CY101" s="55"/>
      <c r="CZ101" s="55"/>
      <c r="DA101" s="55"/>
      <c r="DB101" s="55"/>
      <c r="DC101" s="55"/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  <c r="DR101" s="55"/>
      <c r="DS101" s="55"/>
      <c r="DT101" s="55"/>
      <c r="DU101" s="55"/>
      <c r="DV101" s="55"/>
      <c r="DW101" s="55"/>
      <c r="DX101" s="55"/>
      <c r="DY101" s="55"/>
      <c r="DZ101" s="55"/>
      <c r="EA101" s="55"/>
    </row>
    <row r="102" spans="1:131" s="96" customFormat="1">
      <c r="A102" s="95"/>
      <c r="B102" s="369">
        <v>44243</v>
      </c>
      <c r="C102" s="370">
        <f t="shared" si="4"/>
        <v>44243</v>
      </c>
      <c r="D102" s="371">
        <v>12</v>
      </c>
      <c r="E102" s="87">
        <f>FEV!L19</f>
        <v>0</v>
      </c>
      <c r="F102" s="87">
        <f>FEV!N19</f>
        <v>0</v>
      </c>
      <c r="G102" s="85">
        <f>Configurar!$B$14</f>
        <v>1000</v>
      </c>
      <c r="H102" s="87">
        <f>H101+(Configurar!$B$14*Configurar!$B$18)</f>
        <v>2750</v>
      </c>
      <c r="I102" s="238">
        <f>I101+(Configurar!$B$14*Configurar!$B$20)</f>
        <v>1700</v>
      </c>
      <c r="J102" s="95"/>
      <c r="K102" s="95"/>
      <c r="L102" s="95"/>
      <c r="M102" s="95"/>
      <c r="N102" s="95"/>
      <c r="O102" s="254" t="s">
        <v>39</v>
      </c>
      <c r="P102" s="421"/>
      <c r="Q102" s="254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373">
        <v>44246</v>
      </c>
      <c r="AE102" s="374">
        <f t="shared" si="3"/>
        <v>44246</v>
      </c>
      <c r="AF102" s="95"/>
      <c r="AG102" s="95"/>
      <c r="AH102" s="95"/>
      <c r="AI102" s="95"/>
      <c r="AJ102" s="95"/>
      <c r="AK102" s="95"/>
      <c r="AL102" s="95"/>
      <c r="AM102" s="95"/>
      <c r="AN102" s="251"/>
      <c r="AO102" s="251"/>
      <c r="AP102" s="454"/>
      <c r="AQ102" s="251"/>
      <c r="AR102" s="251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/>
      <c r="CT102" s="55"/>
      <c r="CU102" s="55"/>
      <c r="CV102" s="55"/>
      <c r="CW102" s="55"/>
      <c r="CX102" s="55"/>
      <c r="CY102" s="55"/>
      <c r="CZ102" s="55"/>
      <c r="DA102" s="55"/>
      <c r="DB102" s="55"/>
      <c r="DC102" s="55"/>
      <c r="DD102" s="55"/>
      <c r="DE102" s="55"/>
      <c r="DF102" s="55"/>
      <c r="DG102" s="55"/>
      <c r="DH102" s="55"/>
      <c r="DI102" s="55"/>
      <c r="DJ102" s="55"/>
      <c r="DK102" s="55"/>
      <c r="DL102" s="55"/>
      <c r="DM102" s="55"/>
      <c r="DN102" s="55"/>
      <c r="DO102" s="55"/>
      <c r="DP102" s="55"/>
      <c r="DQ102" s="55"/>
      <c r="DR102" s="55"/>
      <c r="DS102" s="55"/>
      <c r="DT102" s="55"/>
      <c r="DU102" s="55"/>
      <c r="DV102" s="55"/>
      <c r="DW102" s="55"/>
      <c r="DX102" s="55"/>
      <c r="DY102" s="55"/>
      <c r="DZ102" s="55"/>
      <c r="EA102" s="55"/>
    </row>
    <row r="103" spans="1:131" s="96" customFormat="1">
      <c r="A103" s="95"/>
      <c r="B103" s="369">
        <v>44244</v>
      </c>
      <c r="C103" s="370">
        <f t="shared" si="4"/>
        <v>44244</v>
      </c>
      <c r="D103" s="371">
        <v>13</v>
      </c>
      <c r="E103" s="87">
        <f>FEV!L20</f>
        <v>0</v>
      </c>
      <c r="F103" s="87">
        <f>FEV!N20</f>
        <v>0</v>
      </c>
      <c r="G103" s="85">
        <f>Configurar!$B$14</f>
        <v>1000</v>
      </c>
      <c r="H103" s="87">
        <f>H102+(Configurar!$B$14*Configurar!$B$18)</f>
        <v>2800</v>
      </c>
      <c r="I103" s="238">
        <f>I102+(Configurar!$B$14*Configurar!$B$20)</f>
        <v>1720</v>
      </c>
      <c r="J103" s="95"/>
      <c r="K103" s="95"/>
      <c r="L103" s="95"/>
      <c r="M103" s="95"/>
      <c r="N103" s="95"/>
      <c r="O103" s="254" t="s">
        <v>121</v>
      </c>
      <c r="P103" s="421"/>
      <c r="Q103" s="465">
        <f>SUM('MÊS TESTE'!$D$8:$D$30)</f>
        <v>0</v>
      </c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373">
        <v>44249</v>
      </c>
      <c r="AE103" s="374">
        <f t="shared" si="3"/>
        <v>44249</v>
      </c>
      <c r="AF103" s="95"/>
      <c r="AG103" s="95"/>
      <c r="AH103" s="95"/>
      <c r="AI103" s="95"/>
      <c r="AJ103" s="95"/>
      <c r="AK103" s="95"/>
      <c r="AL103" s="95"/>
      <c r="AM103" s="95"/>
      <c r="AN103" s="251"/>
      <c r="AO103" s="251"/>
      <c r="AP103" s="454"/>
      <c r="AQ103" s="251"/>
      <c r="AR103" s="251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  <c r="CR103" s="55"/>
      <c r="CS103" s="55"/>
      <c r="CT103" s="55"/>
      <c r="CU103" s="55"/>
      <c r="CV103" s="55"/>
      <c r="CW103" s="55"/>
      <c r="CX103" s="55"/>
      <c r="CY103" s="55"/>
      <c r="CZ103" s="55"/>
      <c r="DA103" s="55"/>
      <c r="DB103" s="55"/>
      <c r="DC103" s="55"/>
      <c r="DD103" s="55"/>
      <c r="DE103" s="55"/>
      <c r="DF103" s="55"/>
      <c r="DG103" s="55"/>
      <c r="DH103" s="55"/>
      <c r="DI103" s="55"/>
      <c r="DJ103" s="55"/>
      <c r="DK103" s="55"/>
      <c r="DL103" s="55"/>
      <c r="DM103" s="55"/>
      <c r="DN103" s="55"/>
      <c r="DO103" s="55"/>
      <c r="DP103" s="55"/>
      <c r="DQ103" s="55"/>
      <c r="DR103" s="55"/>
      <c r="DS103" s="55"/>
      <c r="DT103" s="55"/>
      <c r="DU103" s="55"/>
      <c r="DV103" s="55"/>
      <c r="DW103" s="55"/>
      <c r="DX103" s="55"/>
      <c r="DY103" s="55"/>
      <c r="DZ103" s="55"/>
      <c r="EA103" s="55"/>
    </row>
    <row r="104" spans="1:131" s="96" customFormat="1">
      <c r="A104" s="95"/>
      <c r="B104" s="369">
        <v>44245</v>
      </c>
      <c r="C104" s="370">
        <f t="shared" si="4"/>
        <v>44245</v>
      </c>
      <c r="D104" s="371">
        <v>14</v>
      </c>
      <c r="E104" s="87">
        <f>FEV!L21</f>
        <v>0</v>
      </c>
      <c r="F104" s="87">
        <f>FEV!N21</f>
        <v>0</v>
      </c>
      <c r="G104" s="85">
        <f>Configurar!$B$14</f>
        <v>1000</v>
      </c>
      <c r="H104" s="87">
        <f>H103+(Configurar!$B$14*Configurar!$B$18)</f>
        <v>2850</v>
      </c>
      <c r="I104" s="238">
        <f>I103+(Configurar!$B$14*Configurar!$B$20)</f>
        <v>1740</v>
      </c>
      <c r="J104" s="95"/>
      <c r="K104" s="95"/>
      <c r="L104" s="95"/>
      <c r="M104" s="95"/>
      <c r="N104" s="95"/>
      <c r="O104" s="254" t="s">
        <v>122</v>
      </c>
      <c r="P104" s="421"/>
      <c r="Q104" s="465">
        <f>SUM('MÊS TESTE'!$G$8:$G$30)</f>
        <v>0</v>
      </c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373">
        <v>44250</v>
      </c>
      <c r="AE104" s="374">
        <f t="shared" si="3"/>
        <v>44250</v>
      </c>
      <c r="AF104" s="95"/>
      <c r="AG104" s="95"/>
      <c r="AH104" s="95"/>
      <c r="AI104" s="95"/>
      <c r="AJ104" s="95"/>
      <c r="AK104" s="95"/>
      <c r="AL104" s="95"/>
      <c r="AM104" s="95"/>
      <c r="AN104" s="251"/>
      <c r="AO104" s="251"/>
      <c r="AP104" s="454"/>
      <c r="AQ104" s="251"/>
      <c r="AR104" s="251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5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5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5"/>
    </row>
    <row r="105" spans="1:131" s="96" customFormat="1">
      <c r="A105" s="95"/>
      <c r="B105" s="369">
        <v>44246</v>
      </c>
      <c r="C105" s="370">
        <f t="shared" si="4"/>
        <v>44246</v>
      </c>
      <c r="D105" s="371">
        <v>15</v>
      </c>
      <c r="E105" s="87">
        <f>FEV!L22</f>
        <v>0</v>
      </c>
      <c r="F105" s="87">
        <f>FEV!N22</f>
        <v>0</v>
      </c>
      <c r="G105" s="85">
        <f>Configurar!$B$14</f>
        <v>1000</v>
      </c>
      <c r="H105" s="87">
        <f>H104+(Configurar!$B$14*Configurar!$B$18)</f>
        <v>2900</v>
      </c>
      <c r="I105" s="238">
        <f>I104+(Configurar!$B$14*Configurar!$B$20)</f>
        <v>1760</v>
      </c>
      <c r="J105" s="95"/>
      <c r="K105" s="95"/>
      <c r="L105" s="95"/>
      <c r="M105" s="95"/>
      <c r="N105" s="95"/>
      <c r="O105" s="254" t="s">
        <v>123</v>
      </c>
      <c r="P105" s="421"/>
      <c r="Q105" s="254">
        <f>SUM('MÊS TESTE'!$E$8:$E$30)</f>
        <v>0</v>
      </c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373">
        <v>44251</v>
      </c>
      <c r="AE105" s="374">
        <f t="shared" si="3"/>
        <v>44251</v>
      </c>
      <c r="AF105" s="95"/>
      <c r="AG105" s="95"/>
      <c r="AH105" s="95"/>
      <c r="AI105" s="95"/>
      <c r="AJ105" s="95"/>
      <c r="AK105" s="95"/>
      <c r="AL105" s="95"/>
      <c r="AM105" s="95"/>
      <c r="AN105" s="251"/>
      <c r="AO105" s="251"/>
      <c r="AP105" s="454"/>
      <c r="AQ105" s="251"/>
      <c r="AR105" s="251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/>
      <c r="CT105" s="55"/>
      <c r="CU105" s="55"/>
      <c r="CV105" s="55"/>
      <c r="CW105" s="55"/>
      <c r="CX105" s="55"/>
      <c r="CY105" s="55"/>
      <c r="CZ105" s="55"/>
      <c r="DA105" s="55"/>
      <c r="DB105" s="55"/>
      <c r="DC105" s="55"/>
      <c r="DD105" s="55"/>
      <c r="DE105" s="55"/>
      <c r="DF105" s="55"/>
      <c r="DG105" s="55"/>
      <c r="DH105" s="55"/>
      <c r="DI105" s="55"/>
      <c r="DJ105" s="55"/>
      <c r="DK105" s="55"/>
      <c r="DL105" s="55"/>
      <c r="DM105" s="55"/>
      <c r="DN105" s="55"/>
      <c r="DO105" s="55"/>
      <c r="DP105" s="55"/>
      <c r="DQ105" s="55"/>
      <c r="DR105" s="55"/>
      <c r="DS105" s="55"/>
      <c r="DT105" s="55"/>
      <c r="DU105" s="55"/>
      <c r="DV105" s="55"/>
      <c r="DW105" s="55"/>
      <c r="DX105" s="55"/>
      <c r="DY105" s="55"/>
      <c r="DZ105" s="55"/>
      <c r="EA105" s="55"/>
    </row>
    <row r="106" spans="1:131" s="96" customFormat="1">
      <c r="A106" s="95"/>
      <c r="B106" s="369">
        <v>44249</v>
      </c>
      <c r="C106" s="370">
        <f t="shared" si="4"/>
        <v>44249</v>
      </c>
      <c r="D106" s="371">
        <v>16</v>
      </c>
      <c r="E106" s="87">
        <f>FEV!L23</f>
        <v>0</v>
      </c>
      <c r="F106" s="87">
        <f>FEV!N23</f>
        <v>0</v>
      </c>
      <c r="G106" s="85">
        <f>Configurar!$B$14</f>
        <v>1000</v>
      </c>
      <c r="H106" s="87">
        <f>H105+(Configurar!$B$14*Configurar!$B$18)</f>
        <v>2950</v>
      </c>
      <c r="I106" s="238">
        <f>I105+(Configurar!$B$14*Configurar!$B$20)</f>
        <v>1780</v>
      </c>
      <c r="J106" s="95"/>
      <c r="K106" s="95"/>
      <c r="L106" s="95"/>
      <c r="M106" s="95"/>
      <c r="N106" s="95"/>
      <c r="O106" s="254" t="s">
        <v>124</v>
      </c>
      <c r="P106" s="421"/>
      <c r="Q106" s="254">
        <f>SUM('MÊS TESTE'!$F$8:$F$30)</f>
        <v>0</v>
      </c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373">
        <v>44252</v>
      </c>
      <c r="AE106" s="374">
        <f t="shared" si="3"/>
        <v>44252</v>
      </c>
      <c r="AF106" s="95"/>
      <c r="AG106" s="95"/>
      <c r="AH106" s="95"/>
      <c r="AI106" s="95"/>
      <c r="AJ106" s="95"/>
      <c r="AK106" s="95"/>
      <c r="AL106" s="95"/>
      <c r="AM106" s="95"/>
      <c r="AN106" s="251"/>
      <c r="AO106" s="251"/>
      <c r="AP106" s="454"/>
      <c r="AQ106" s="251"/>
      <c r="AR106" s="251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/>
      <c r="CT106" s="55"/>
      <c r="CU106" s="55"/>
      <c r="CV106" s="55"/>
      <c r="CW106" s="55"/>
      <c r="CX106" s="55"/>
      <c r="CY106" s="55"/>
      <c r="CZ106" s="55"/>
      <c r="DA106" s="55"/>
      <c r="DB106" s="55"/>
      <c r="DC106" s="55"/>
      <c r="DD106" s="55"/>
      <c r="DE106" s="55"/>
      <c r="DF106" s="55"/>
      <c r="DG106" s="55"/>
      <c r="DH106" s="55"/>
      <c r="DI106" s="55"/>
      <c r="DJ106" s="55"/>
      <c r="DK106" s="55"/>
      <c r="DL106" s="55"/>
      <c r="DM106" s="55"/>
      <c r="DN106" s="55"/>
      <c r="DO106" s="55"/>
      <c r="DP106" s="55"/>
      <c r="DQ106" s="55"/>
      <c r="DR106" s="55"/>
      <c r="DS106" s="55"/>
      <c r="DT106" s="55"/>
      <c r="DU106" s="55"/>
      <c r="DV106" s="55"/>
      <c r="DW106" s="55"/>
      <c r="DX106" s="55"/>
      <c r="DY106" s="55"/>
      <c r="DZ106" s="55"/>
      <c r="EA106" s="55"/>
    </row>
    <row r="107" spans="1:131" s="96" customFormat="1">
      <c r="A107" s="95"/>
      <c r="B107" s="369">
        <v>44250</v>
      </c>
      <c r="C107" s="370">
        <f t="shared" si="4"/>
        <v>44250</v>
      </c>
      <c r="D107" s="371">
        <v>17</v>
      </c>
      <c r="E107" s="87">
        <f>FEV!L24</f>
        <v>0</v>
      </c>
      <c r="F107" s="87">
        <f>FEV!N24</f>
        <v>0</v>
      </c>
      <c r="G107" s="85">
        <f>Configurar!$B$14</f>
        <v>1000</v>
      </c>
      <c r="H107" s="87">
        <f>H106+(Configurar!$B$14*Configurar!$B$18)</f>
        <v>3000</v>
      </c>
      <c r="I107" s="238">
        <f>I106+(Configurar!$B$14*Configurar!$B$20)</f>
        <v>1800</v>
      </c>
      <c r="J107" s="95"/>
      <c r="K107" s="95"/>
      <c r="L107" s="95"/>
      <c r="M107" s="95"/>
      <c r="N107" s="95"/>
      <c r="O107" s="254" t="s">
        <v>127</v>
      </c>
      <c r="P107" s="421"/>
      <c r="Q107" s="467">
        <f>IF(Q105&gt;0,Q104/(Q105+Q106)*Q106,Q104)</f>
        <v>0</v>
      </c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373">
        <v>44253</v>
      </c>
      <c r="AE107" s="374">
        <f t="shared" si="3"/>
        <v>44253</v>
      </c>
      <c r="AF107" s="95"/>
      <c r="AG107" s="95"/>
      <c r="AH107" s="95"/>
      <c r="AI107" s="95"/>
      <c r="AJ107" s="95"/>
      <c r="AK107" s="95"/>
      <c r="AL107" s="95"/>
      <c r="AM107" s="95"/>
      <c r="AN107" s="251"/>
      <c r="AO107" s="251"/>
      <c r="AP107" s="454"/>
      <c r="AQ107" s="251"/>
      <c r="AR107" s="251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5"/>
      <c r="CT107" s="55"/>
      <c r="CU107" s="55"/>
      <c r="CV107" s="55"/>
      <c r="CW107" s="55"/>
      <c r="CX107" s="55"/>
      <c r="CY107" s="55"/>
      <c r="CZ107" s="55"/>
      <c r="DA107" s="55"/>
      <c r="DB107" s="55"/>
      <c r="DC107" s="55"/>
      <c r="DD107" s="55"/>
      <c r="DE107" s="55"/>
      <c r="DF107" s="55"/>
      <c r="DG107" s="55"/>
      <c r="DH107" s="55"/>
      <c r="DI107" s="55"/>
      <c r="DJ107" s="55"/>
      <c r="DK107" s="55"/>
      <c r="DL107" s="55"/>
      <c r="DM107" s="55"/>
      <c r="DN107" s="55"/>
      <c r="DO107" s="55"/>
      <c r="DP107" s="55"/>
      <c r="DQ107" s="55"/>
      <c r="DR107" s="55"/>
      <c r="DS107" s="55"/>
      <c r="DT107" s="55"/>
      <c r="DU107" s="55"/>
      <c r="DV107" s="55"/>
      <c r="DW107" s="55"/>
      <c r="DX107" s="55"/>
      <c r="DY107" s="55"/>
      <c r="DZ107" s="55"/>
      <c r="EA107" s="55"/>
    </row>
    <row r="108" spans="1:131" s="96" customFormat="1">
      <c r="A108" s="95"/>
      <c r="B108" s="369">
        <v>44251</v>
      </c>
      <c r="C108" s="370">
        <f t="shared" si="4"/>
        <v>44251</v>
      </c>
      <c r="D108" s="371">
        <v>18</v>
      </c>
      <c r="E108" s="87">
        <f>FEV!L25</f>
        <v>0</v>
      </c>
      <c r="F108" s="87">
        <f>FEV!N25</f>
        <v>0</v>
      </c>
      <c r="G108" s="85">
        <f>Configurar!$B$14</f>
        <v>1000</v>
      </c>
      <c r="H108" s="87">
        <f>H107+(Configurar!$B$14*Configurar!$B$18)</f>
        <v>3050</v>
      </c>
      <c r="I108" s="238">
        <f>I107+(Configurar!$B$14*Configurar!$B$20)</f>
        <v>1820</v>
      </c>
      <c r="J108" s="95"/>
      <c r="K108" s="95"/>
      <c r="L108" s="95"/>
      <c r="M108" s="95"/>
      <c r="N108" s="95"/>
      <c r="O108" s="254" t="s">
        <v>6</v>
      </c>
      <c r="P108" s="421"/>
      <c r="Q108" s="467">
        <f>(SUM('MÊS TESTE'!$F$8:$F$30)*'MÊS TESTE'!$R$4)*-2</f>
        <v>0</v>
      </c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373"/>
      <c r="AE108" s="374"/>
      <c r="AF108" s="95"/>
      <c r="AG108" s="95"/>
      <c r="AH108" s="95"/>
      <c r="AI108" s="95"/>
      <c r="AJ108" s="95"/>
      <c r="AK108" s="95"/>
      <c r="AL108" s="95"/>
      <c r="AM108" s="95"/>
      <c r="AN108" s="251"/>
      <c r="AO108" s="251"/>
      <c r="AP108" s="454"/>
      <c r="AQ108" s="251"/>
      <c r="AR108" s="251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/>
      <c r="CT108" s="55"/>
      <c r="CU108" s="55"/>
      <c r="CV108" s="55"/>
      <c r="CW108" s="55"/>
      <c r="CX108" s="55"/>
      <c r="CY108" s="55"/>
      <c r="CZ108" s="55"/>
      <c r="DA108" s="55"/>
      <c r="DB108" s="55"/>
      <c r="DC108" s="55"/>
      <c r="DD108" s="55"/>
      <c r="DE108" s="55"/>
      <c r="DF108" s="55"/>
      <c r="DG108" s="55"/>
      <c r="DH108" s="55"/>
      <c r="DI108" s="55"/>
      <c r="DJ108" s="55"/>
      <c r="DK108" s="55"/>
      <c r="DL108" s="55"/>
      <c r="DM108" s="55"/>
      <c r="DN108" s="55"/>
      <c r="DO108" s="55"/>
      <c r="DP108" s="55"/>
      <c r="DQ108" s="55"/>
      <c r="DR108" s="55"/>
      <c r="DS108" s="55"/>
      <c r="DT108" s="55"/>
      <c r="DU108" s="55"/>
      <c r="DV108" s="55"/>
      <c r="DW108" s="55"/>
      <c r="DX108" s="55"/>
      <c r="DY108" s="55"/>
      <c r="DZ108" s="55"/>
      <c r="EA108" s="55"/>
    </row>
    <row r="109" spans="1:131" s="96" customFormat="1">
      <c r="A109" s="95"/>
      <c r="B109" s="369">
        <v>44252</v>
      </c>
      <c r="C109" s="370">
        <f t="shared" si="4"/>
        <v>44252</v>
      </c>
      <c r="D109" s="371">
        <v>19</v>
      </c>
      <c r="E109" s="87">
        <f>FEV!L26</f>
        <v>0</v>
      </c>
      <c r="F109" s="87">
        <f>FEV!N26</f>
        <v>0</v>
      </c>
      <c r="G109" s="85">
        <f>Configurar!$B$14</f>
        <v>1000</v>
      </c>
      <c r="H109" s="87">
        <f>H108+(Configurar!$B$14*Configurar!$B$18)</f>
        <v>3100</v>
      </c>
      <c r="I109" s="238">
        <f>I108+(Configurar!$B$14*Configurar!$B$20)</f>
        <v>1840</v>
      </c>
      <c r="J109" s="95"/>
      <c r="K109" s="95"/>
      <c r="L109" s="95"/>
      <c r="M109" s="95"/>
      <c r="N109" s="95"/>
      <c r="O109" s="254" t="s">
        <v>19</v>
      </c>
      <c r="P109" s="421"/>
      <c r="Q109" s="467">
        <f>(SUM('MÊS TESTE'!$F$8:$F$30)*('MÊS TESTE'!$S$4+'MÊS TESTE'!$T$4))*-2</f>
        <v>0</v>
      </c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373">
        <v>44256</v>
      </c>
      <c r="AE109" s="374">
        <f t="shared" si="3"/>
        <v>44256</v>
      </c>
      <c r="AF109" s="95"/>
      <c r="AG109" s="95"/>
      <c r="AH109" s="95"/>
      <c r="AI109" s="95"/>
      <c r="AJ109" s="95"/>
      <c r="AK109" s="95"/>
      <c r="AL109" s="95"/>
      <c r="AM109" s="95"/>
      <c r="AN109" s="251"/>
      <c r="AO109" s="251"/>
      <c r="AP109" s="454"/>
      <c r="AQ109" s="251"/>
      <c r="AR109" s="251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  <c r="CU109" s="55"/>
      <c r="CV109" s="55"/>
      <c r="CW109" s="55"/>
      <c r="CX109" s="55"/>
      <c r="CY109" s="55"/>
      <c r="CZ109" s="55"/>
      <c r="DA109" s="55"/>
      <c r="DB109" s="55"/>
      <c r="DC109" s="55"/>
      <c r="DD109" s="55"/>
      <c r="DE109" s="55"/>
      <c r="DF109" s="55"/>
      <c r="DG109" s="55"/>
      <c r="DH109" s="55"/>
      <c r="DI109" s="55"/>
      <c r="DJ109" s="55"/>
      <c r="DK109" s="55"/>
      <c r="DL109" s="55"/>
      <c r="DM109" s="55"/>
      <c r="DN109" s="55"/>
      <c r="DO109" s="55"/>
      <c r="DP109" s="55"/>
      <c r="DQ109" s="55"/>
      <c r="DR109" s="55"/>
      <c r="DS109" s="55"/>
      <c r="DT109" s="55"/>
      <c r="DU109" s="55"/>
      <c r="DV109" s="55"/>
      <c r="DW109" s="55"/>
      <c r="DX109" s="55"/>
      <c r="DY109" s="55"/>
      <c r="DZ109" s="55"/>
      <c r="EA109" s="55"/>
    </row>
    <row r="110" spans="1:131" s="96" customFormat="1">
      <c r="A110" s="95"/>
      <c r="B110" s="369">
        <v>44253</v>
      </c>
      <c r="C110" s="370">
        <f t="shared" si="4"/>
        <v>44253</v>
      </c>
      <c r="D110" s="371">
        <v>20</v>
      </c>
      <c r="E110" s="87">
        <f>FEV!L27</f>
        <v>0</v>
      </c>
      <c r="F110" s="87">
        <f>FEV!N27</f>
        <v>0</v>
      </c>
      <c r="G110" s="85">
        <f>Configurar!$B$14</f>
        <v>1000</v>
      </c>
      <c r="H110" s="87">
        <f>H109+(Configurar!$B$14*Configurar!$B$18)</f>
        <v>3150</v>
      </c>
      <c r="I110" s="238">
        <f>I109+(Configurar!$B$14*Configurar!$B$20)</f>
        <v>1860</v>
      </c>
      <c r="J110" s="95"/>
      <c r="K110" s="95"/>
      <c r="L110" s="95"/>
      <c r="M110" s="95"/>
      <c r="N110" s="95"/>
      <c r="O110" s="254" t="s">
        <v>20</v>
      </c>
      <c r="P110" s="421"/>
      <c r="Q110" s="467" t="s">
        <v>46</v>
      </c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373">
        <v>44257</v>
      </c>
      <c r="AE110" s="374">
        <f t="shared" si="3"/>
        <v>44257</v>
      </c>
      <c r="AF110" s="95"/>
      <c r="AG110" s="95"/>
      <c r="AH110" s="95"/>
      <c r="AI110" s="95"/>
      <c r="AJ110" s="95"/>
      <c r="AK110" s="95"/>
      <c r="AL110" s="95"/>
      <c r="AM110" s="95"/>
      <c r="AN110" s="251"/>
      <c r="AO110" s="251"/>
      <c r="AP110" s="454"/>
      <c r="AQ110" s="251"/>
      <c r="AR110" s="251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  <c r="CU110" s="55"/>
      <c r="CV110" s="55"/>
      <c r="CW110" s="55"/>
      <c r="CX110" s="55"/>
      <c r="CY110" s="55"/>
      <c r="CZ110" s="55"/>
      <c r="DA110" s="55"/>
      <c r="DB110" s="55"/>
      <c r="DC110" s="55"/>
      <c r="DD110" s="55"/>
      <c r="DE110" s="55"/>
      <c r="DF110" s="55"/>
      <c r="DG110" s="55"/>
      <c r="DH110" s="55"/>
      <c r="DI110" s="55"/>
      <c r="DJ110" s="55"/>
      <c r="DK110" s="55"/>
      <c r="DL110" s="55"/>
      <c r="DM110" s="55"/>
      <c r="DN110" s="55"/>
      <c r="DO110" s="55"/>
      <c r="DP110" s="55"/>
      <c r="DQ110" s="55"/>
      <c r="DR110" s="55"/>
      <c r="DS110" s="55"/>
      <c r="DT110" s="55"/>
      <c r="DU110" s="55"/>
      <c r="DV110" s="55"/>
      <c r="DW110" s="55"/>
      <c r="DX110" s="55"/>
      <c r="DY110" s="55"/>
      <c r="DZ110" s="55"/>
      <c r="EA110" s="55"/>
    </row>
    <row r="111" spans="1:131" s="96" customFormat="1">
      <c r="A111" s="95"/>
      <c r="B111" s="237" t="s">
        <v>46</v>
      </c>
      <c r="C111" s="370" t="str">
        <f t="shared" si="4"/>
        <v>-</v>
      </c>
      <c r="D111" s="371">
        <v>21</v>
      </c>
      <c r="E111" s="87">
        <f>FEV!L28</f>
        <v>0</v>
      </c>
      <c r="F111" s="87">
        <f>FEV!N28</f>
        <v>0</v>
      </c>
      <c r="G111" s="85">
        <f>Configurar!$B$14</f>
        <v>1000</v>
      </c>
      <c r="H111" s="87">
        <f>H110+(Configurar!$B$14*Configurar!$B$18)</f>
        <v>3200</v>
      </c>
      <c r="I111" s="238">
        <f>I110+(Configurar!$B$14*Configurar!$B$20)</f>
        <v>1880</v>
      </c>
      <c r="J111" s="95"/>
      <c r="K111" s="95"/>
      <c r="L111" s="95"/>
      <c r="M111" s="95"/>
      <c r="N111" s="95"/>
      <c r="O111" s="254" t="s">
        <v>126</v>
      </c>
      <c r="P111" s="421"/>
      <c r="Q111" s="467">
        <f>SUM(Q103,Q107:Q109,Q110)</f>
        <v>0</v>
      </c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373">
        <v>44258</v>
      </c>
      <c r="AE111" s="374">
        <f t="shared" si="3"/>
        <v>44258</v>
      </c>
      <c r="AF111" s="95"/>
      <c r="AG111" s="95"/>
      <c r="AH111" s="95"/>
      <c r="AI111" s="95"/>
      <c r="AJ111" s="95"/>
      <c r="AK111" s="95"/>
      <c r="AL111" s="95"/>
      <c r="AM111" s="95"/>
      <c r="AN111" s="251"/>
      <c r="AO111" s="251"/>
      <c r="AP111" s="454"/>
      <c r="AQ111" s="251"/>
      <c r="AR111" s="251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/>
      <c r="CT111" s="55"/>
      <c r="CU111" s="55"/>
      <c r="CV111" s="55"/>
      <c r="CW111" s="55"/>
      <c r="CX111" s="55"/>
      <c r="CY111" s="55"/>
      <c r="CZ111" s="55"/>
      <c r="DA111" s="55"/>
      <c r="DB111" s="55"/>
      <c r="DC111" s="55"/>
      <c r="DD111" s="55"/>
      <c r="DE111" s="55"/>
      <c r="DF111" s="55"/>
      <c r="DG111" s="55"/>
      <c r="DH111" s="55"/>
      <c r="DI111" s="55"/>
      <c r="DJ111" s="55"/>
      <c r="DK111" s="55"/>
      <c r="DL111" s="55"/>
      <c r="DM111" s="55"/>
      <c r="DN111" s="55"/>
      <c r="DO111" s="55"/>
      <c r="DP111" s="55"/>
      <c r="DQ111" s="55"/>
      <c r="DR111" s="55"/>
      <c r="DS111" s="55"/>
      <c r="DT111" s="55"/>
      <c r="DU111" s="55"/>
      <c r="DV111" s="55"/>
      <c r="DW111" s="55"/>
      <c r="DX111" s="55"/>
      <c r="DY111" s="55"/>
      <c r="DZ111" s="55"/>
      <c r="EA111" s="55"/>
    </row>
    <row r="112" spans="1:131" s="96" customFormat="1">
      <c r="A112" s="95"/>
      <c r="B112" s="237" t="s">
        <v>46</v>
      </c>
      <c r="C112" s="370" t="str">
        <f t="shared" si="4"/>
        <v>-</v>
      </c>
      <c r="D112" s="371">
        <v>22</v>
      </c>
      <c r="E112" s="87">
        <f>FEV!L29</f>
        <v>0</v>
      </c>
      <c r="F112" s="87">
        <f>FEV!N29</f>
        <v>0</v>
      </c>
      <c r="G112" s="85">
        <f>Configurar!$B$14</f>
        <v>1000</v>
      </c>
      <c r="H112" s="87">
        <f>H111+(Configurar!$B$14*Configurar!$B$18)</f>
        <v>3250</v>
      </c>
      <c r="I112" s="238">
        <f>I111+(Configurar!$B$14*Configurar!$B$20)</f>
        <v>1900</v>
      </c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373">
        <v>44259</v>
      </c>
      <c r="AE112" s="374">
        <f t="shared" si="3"/>
        <v>44259</v>
      </c>
      <c r="AF112" s="95"/>
      <c r="AG112" s="95"/>
      <c r="AH112" s="95"/>
      <c r="AI112" s="95"/>
      <c r="AJ112" s="95"/>
      <c r="AK112" s="95"/>
      <c r="AL112" s="95"/>
      <c r="AM112" s="95"/>
      <c r="AN112" s="251"/>
      <c r="AO112" s="251"/>
      <c r="AP112" s="454"/>
      <c r="AQ112" s="251"/>
      <c r="AR112" s="251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  <c r="CU112" s="55"/>
      <c r="CV112" s="55"/>
      <c r="CW112" s="55"/>
      <c r="CX112" s="55"/>
      <c r="CY112" s="55"/>
      <c r="CZ112" s="55"/>
      <c r="DA112" s="55"/>
      <c r="DB112" s="55"/>
      <c r="DC112" s="55"/>
      <c r="DD112" s="55"/>
      <c r="DE112" s="55"/>
      <c r="DF112" s="55"/>
      <c r="DG112" s="55"/>
      <c r="DH112" s="55"/>
      <c r="DI112" s="55"/>
      <c r="DJ112" s="55"/>
      <c r="DK112" s="55"/>
      <c r="DL112" s="55"/>
      <c r="DM112" s="55"/>
      <c r="DN112" s="55"/>
      <c r="DO112" s="55"/>
      <c r="DP112" s="55"/>
      <c r="DQ112" s="55"/>
      <c r="DR112" s="55"/>
      <c r="DS112" s="55"/>
      <c r="DT112" s="55"/>
      <c r="DU112" s="55"/>
      <c r="DV112" s="55"/>
      <c r="DW112" s="55"/>
      <c r="DX112" s="55"/>
      <c r="DY112" s="55"/>
      <c r="DZ112" s="55"/>
      <c r="EA112" s="55"/>
    </row>
    <row r="113" spans="1:131" s="96" customFormat="1">
      <c r="A113" s="95"/>
      <c r="B113" s="237" t="s">
        <v>46</v>
      </c>
      <c r="C113" s="370" t="str">
        <f t="shared" si="4"/>
        <v>-</v>
      </c>
      <c r="D113" s="371">
        <v>23</v>
      </c>
      <c r="E113" s="87">
        <f>FEV!L30</f>
        <v>0</v>
      </c>
      <c r="F113" s="87">
        <f>FEV!N30</f>
        <v>0</v>
      </c>
      <c r="G113" s="85">
        <f>Configurar!$B$14</f>
        <v>1000</v>
      </c>
      <c r="H113" s="87">
        <f>H112+(Configurar!$B$14*Configurar!$B$18)</f>
        <v>3300</v>
      </c>
      <c r="I113" s="238">
        <f>I112+(Configurar!$B$14*Configurar!$B$20)</f>
        <v>1920</v>
      </c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373">
        <v>44260</v>
      </c>
      <c r="AE113" s="374">
        <f t="shared" si="3"/>
        <v>44260</v>
      </c>
      <c r="AF113" s="95"/>
      <c r="AG113" s="95"/>
      <c r="AH113" s="95"/>
      <c r="AI113" s="95"/>
      <c r="AJ113" s="95"/>
      <c r="AK113" s="95"/>
      <c r="AL113" s="95"/>
      <c r="AM113" s="95"/>
      <c r="AN113" s="251"/>
      <c r="AO113" s="251"/>
      <c r="AP113" s="454"/>
      <c r="AQ113" s="251"/>
      <c r="AR113" s="251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  <c r="CR113" s="55"/>
      <c r="CS113" s="55"/>
      <c r="CT113" s="55"/>
      <c r="CU113" s="55"/>
      <c r="CV113" s="55"/>
      <c r="CW113" s="55"/>
      <c r="CX113" s="55"/>
      <c r="CY113" s="55"/>
      <c r="CZ113" s="55"/>
      <c r="DA113" s="55"/>
      <c r="DB113" s="55"/>
      <c r="DC113" s="55"/>
      <c r="DD113" s="55"/>
      <c r="DE113" s="55"/>
      <c r="DF113" s="55"/>
      <c r="DG113" s="55"/>
      <c r="DH113" s="55"/>
      <c r="DI113" s="55"/>
      <c r="DJ113" s="55"/>
      <c r="DK113" s="55"/>
      <c r="DL113" s="55"/>
      <c r="DM113" s="55"/>
      <c r="DN113" s="55"/>
      <c r="DO113" s="55"/>
      <c r="DP113" s="55"/>
      <c r="DQ113" s="55"/>
      <c r="DR113" s="55"/>
      <c r="DS113" s="55"/>
      <c r="DT113" s="55"/>
      <c r="DU113" s="55"/>
      <c r="DV113" s="55"/>
      <c r="DW113" s="55"/>
      <c r="DX113" s="55"/>
      <c r="DY113" s="55"/>
      <c r="DZ113" s="55"/>
      <c r="EA113" s="55"/>
    </row>
    <row r="114" spans="1:131" s="96" customFormat="1">
      <c r="A114" s="95"/>
      <c r="B114" s="237"/>
      <c r="C114" s="370"/>
      <c r="D114" s="371"/>
      <c r="E114" s="87"/>
      <c r="F114" s="87"/>
      <c r="G114" s="85"/>
      <c r="H114" s="87"/>
      <c r="I114" s="238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373">
        <v>44263</v>
      </c>
      <c r="AE114" s="374">
        <f t="shared" si="3"/>
        <v>44263</v>
      </c>
      <c r="AF114" s="95"/>
      <c r="AG114" s="95"/>
      <c r="AH114" s="95"/>
      <c r="AI114" s="95"/>
      <c r="AJ114" s="95"/>
      <c r="AK114" s="95"/>
      <c r="AL114" s="95"/>
      <c r="AM114" s="95"/>
      <c r="AN114" s="251"/>
      <c r="AO114" s="251"/>
      <c r="AP114" s="454"/>
      <c r="AQ114" s="251"/>
      <c r="AR114" s="251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  <c r="CU114" s="55"/>
      <c r="CV114" s="55"/>
      <c r="CW114" s="55"/>
      <c r="CX114" s="55"/>
      <c r="CY114" s="55"/>
      <c r="CZ114" s="55"/>
      <c r="DA114" s="55"/>
      <c r="DB114" s="55"/>
      <c r="DC114" s="55"/>
      <c r="DD114" s="55"/>
      <c r="DE114" s="55"/>
      <c r="DF114" s="55"/>
      <c r="DG114" s="55"/>
      <c r="DH114" s="55"/>
      <c r="DI114" s="55"/>
      <c r="DJ114" s="55"/>
      <c r="DK114" s="55"/>
      <c r="DL114" s="55"/>
      <c r="DM114" s="55"/>
      <c r="DN114" s="55"/>
      <c r="DO114" s="55"/>
      <c r="DP114" s="55"/>
      <c r="DQ114" s="55"/>
      <c r="DR114" s="55"/>
      <c r="DS114" s="55"/>
      <c r="DT114" s="55"/>
      <c r="DU114" s="55"/>
      <c r="DV114" s="55"/>
      <c r="DW114" s="55"/>
      <c r="DX114" s="55"/>
      <c r="DY114" s="55"/>
      <c r="DZ114" s="55"/>
      <c r="EA114" s="55"/>
    </row>
    <row r="115" spans="1:131" s="96" customFormat="1">
      <c r="A115" s="95"/>
      <c r="B115" s="372">
        <v>44256</v>
      </c>
      <c r="C115" s="370">
        <f t="shared" si="4"/>
        <v>44256</v>
      </c>
      <c r="D115" s="371">
        <v>1</v>
      </c>
      <c r="E115" s="87">
        <f>MAR!L8</f>
        <v>0</v>
      </c>
      <c r="F115" s="87">
        <f>MAR!N8</f>
        <v>0</v>
      </c>
      <c r="G115" s="85">
        <f>Configurar!$B$14</f>
        <v>1000</v>
      </c>
      <c r="H115" s="87">
        <f>H113+(Configurar!$B$14*Configurar!$B$18)</f>
        <v>3350</v>
      </c>
      <c r="I115" s="238">
        <f>I113+(Configurar!$B$14*Configurar!$B$20)</f>
        <v>1940</v>
      </c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373">
        <v>44264</v>
      </c>
      <c r="AE115" s="374">
        <f t="shared" si="3"/>
        <v>44264</v>
      </c>
      <c r="AF115" s="95"/>
      <c r="AG115" s="95"/>
      <c r="AH115" s="95"/>
      <c r="AI115" s="95"/>
      <c r="AJ115" s="95"/>
      <c r="AK115" s="95"/>
      <c r="AL115" s="95"/>
      <c r="AM115" s="95"/>
      <c r="AN115" s="251"/>
      <c r="AO115" s="251"/>
      <c r="AP115" s="454"/>
      <c r="AQ115" s="251"/>
      <c r="AR115" s="251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  <c r="CF115" s="55"/>
      <c r="CG115" s="55"/>
      <c r="CH115" s="55"/>
      <c r="CI115" s="55"/>
      <c r="CJ115" s="55"/>
      <c r="CK115" s="55"/>
      <c r="CL115" s="55"/>
      <c r="CM115" s="55"/>
      <c r="CN115" s="55"/>
      <c r="CO115" s="55"/>
      <c r="CP115" s="55"/>
      <c r="CQ115" s="55"/>
      <c r="CR115" s="55"/>
      <c r="CS115" s="55"/>
      <c r="CT115" s="55"/>
      <c r="CU115" s="55"/>
      <c r="CV115" s="55"/>
      <c r="CW115" s="55"/>
      <c r="CX115" s="55"/>
      <c r="CY115" s="55"/>
      <c r="CZ115" s="55"/>
      <c r="DA115" s="55"/>
      <c r="DB115" s="55"/>
      <c r="DC115" s="55"/>
      <c r="DD115" s="55"/>
      <c r="DE115" s="55"/>
      <c r="DF115" s="55"/>
      <c r="DG115" s="55"/>
      <c r="DH115" s="55"/>
      <c r="DI115" s="55"/>
      <c r="DJ115" s="55"/>
      <c r="DK115" s="55"/>
      <c r="DL115" s="55"/>
      <c r="DM115" s="55"/>
      <c r="DN115" s="55"/>
      <c r="DO115" s="55"/>
      <c r="DP115" s="55"/>
      <c r="DQ115" s="55"/>
      <c r="DR115" s="55"/>
      <c r="DS115" s="55"/>
      <c r="DT115" s="55"/>
      <c r="DU115" s="55"/>
      <c r="DV115" s="55"/>
      <c r="DW115" s="55"/>
      <c r="DX115" s="55"/>
      <c r="DY115" s="55"/>
      <c r="DZ115" s="55"/>
      <c r="EA115" s="55"/>
    </row>
    <row r="116" spans="1:131" s="96" customFormat="1">
      <c r="A116" s="95"/>
      <c r="B116" s="372">
        <v>44257</v>
      </c>
      <c r="C116" s="370">
        <f t="shared" si="4"/>
        <v>44257</v>
      </c>
      <c r="D116" s="371">
        <v>2</v>
      </c>
      <c r="E116" s="87">
        <f>MAR!L9</f>
        <v>0</v>
      </c>
      <c r="F116" s="87">
        <f>MAR!N9</f>
        <v>0</v>
      </c>
      <c r="G116" s="85">
        <f>Configurar!$B$14</f>
        <v>1000</v>
      </c>
      <c r="H116" s="87">
        <f>H115+(Configurar!$B$14*Configurar!$B$18)</f>
        <v>3400</v>
      </c>
      <c r="I116" s="238">
        <f>I115+(Configurar!$B$14*Configurar!$B$20)</f>
        <v>1960</v>
      </c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373">
        <v>44265</v>
      </c>
      <c r="AE116" s="374">
        <f t="shared" si="3"/>
        <v>44265</v>
      </c>
      <c r="AF116" s="95"/>
      <c r="AG116" s="95"/>
      <c r="AH116" s="95"/>
      <c r="AI116" s="95"/>
      <c r="AJ116" s="95"/>
      <c r="AK116" s="95"/>
      <c r="AL116" s="95"/>
      <c r="AM116" s="95"/>
      <c r="AN116" s="251"/>
      <c r="AO116" s="251"/>
      <c r="AP116" s="454"/>
      <c r="AQ116" s="251"/>
      <c r="AR116" s="251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  <c r="CR116" s="55"/>
      <c r="CS116" s="55"/>
      <c r="CT116" s="55"/>
      <c r="CU116" s="55"/>
      <c r="CV116" s="55"/>
      <c r="CW116" s="55"/>
      <c r="CX116" s="55"/>
      <c r="CY116" s="55"/>
      <c r="CZ116" s="55"/>
      <c r="DA116" s="55"/>
      <c r="DB116" s="55"/>
      <c r="DC116" s="55"/>
      <c r="DD116" s="55"/>
      <c r="DE116" s="55"/>
      <c r="DF116" s="55"/>
      <c r="DG116" s="55"/>
      <c r="DH116" s="55"/>
      <c r="DI116" s="55"/>
      <c r="DJ116" s="55"/>
      <c r="DK116" s="55"/>
      <c r="DL116" s="55"/>
      <c r="DM116" s="55"/>
      <c r="DN116" s="55"/>
      <c r="DO116" s="55"/>
      <c r="DP116" s="55"/>
      <c r="DQ116" s="55"/>
      <c r="DR116" s="55"/>
      <c r="DS116" s="55"/>
      <c r="DT116" s="55"/>
      <c r="DU116" s="55"/>
      <c r="DV116" s="55"/>
      <c r="DW116" s="55"/>
      <c r="DX116" s="55"/>
      <c r="DY116" s="55"/>
      <c r="DZ116" s="55"/>
      <c r="EA116" s="55"/>
    </row>
    <row r="117" spans="1:131" s="96" customFormat="1">
      <c r="A117" s="95"/>
      <c r="B117" s="372">
        <v>44258</v>
      </c>
      <c r="C117" s="370">
        <f t="shared" si="4"/>
        <v>44258</v>
      </c>
      <c r="D117" s="371">
        <v>3</v>
      </c>
      <c r="E117" s="87">
        <f>MAR!L10</f>
        <v>0</v>
      </c>
      <c r="F117" s="87">
        <f>MAR!N10</f>
        <v>0</v>
      </c>
      <c r="G117" s="85">
        <f>Configurar!$B$14</f>
        <v>1000</v>
      </c>
      <c r="H117" s="87">
        <f>H116+(Configurar!$B$14*Configurar!$B$18)</f>
        <v>3450</v>
      </c>
      <c r="I117" s="238">
        <f>I116+(Configurar!$B$14*Configurar!$B$20)</f>
        <v>1980</v>
      </c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373">
        <v>44266</v>
      </c>
      <c r="AE117" s="374">
        <f t="shared" si="3"/>
        <v>44266</v>
      </c>
      <c r="AF117" s="95"/>
      <c r="AG117" s="95"/>
      <c r="AH117" s="95"/>
      <c r="AI117" s="95"/>
      <c r="AJ117" s="95"/>
      <c r="AK117" s="95"/>
      <c r="AL117" s="95"/>
      <c r="AM117" s="95"/>
      <c r="AN117" s="251"/>
      <c r="AO117" s="251"/>
      <c r="AP117" s="454"/>
      <c r="AQ117" s="251"/>
      <c r="AR117" s="251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  <c r="CC117" s="55"/>
      <c r="CD117" s="55"/>
      <c r="CE117" s="55"/>
      <c r="CF117" s="55"/>
      <c r="CG117" s="55"/>
      <c r="CH117" s="55"/>
      <c r="CI117" s="55"/>
      <c r="CJ117" s="55"/>
      <c r="CK117" s="55"/>
      <c r="CL117" s="55"/>
      <c r="CM117" s="55"/>
      <c r="CN117" s="55"/>
      <c r="CO117" s="55"/>
      <c r="CP117" s="55"/>
      <c r="CQ117" s="55"/>
      <c r="CR117" s="55"/>
      <c r="CS117" s="55"/>
      <c r="CT117" s="55"/>
      <c r="CU117" s="55"/>
      <c r="CV117" s="55"/>
      <c r="CW117" s="55"/>
      <c r="CX117" s="55"/>
      <c r="CY117" s="55"/>
      <c r="CZ117" s="55"/>
      <c r="DA117" s="55"/>
      <c r="DB117" s="55"/>
      <c r="DC117" s="55"/>
      <c r="DD117" s="55"/>
      <c r="DE117" s="55"/>
      <c r="DF117" s="55"/>
      <c r="DG117" s="55"/>
      <c r="DH117" s="55"/>
      <c r="DI117" s="55"/>
      <c r="DJ117" s="55"/>
      <c r="DK117" s="55"/>
      <c r="DL117" s="55"/>
      <c r="DM117" s="55"/>
      <c r="DN117" s="55"/>
      <c r="DO117" s="55"/>
      <c r="DP117" s="55"/>
      <c r="DQ117" s="55"/>
      <c r="DR117" s="55"/>
      <c r="DS117" s="55"/>
      <c r="DT117" s="55"/>
      <c r="DU117" s="55"/>
      <c r="DV117" s="55"/>
      <c r="DW117" s="55"/>
      <c r="DX117" s="55"/>
      <c r="DY117" s="55"/>
      <c r="DZ117" s="55"/>
      <c r="EA117" s="55"/>
    </row>
    <row r="118" spans="1:131" s="96" customFormat="1">
      <c r="A118" s="95"/>
      <c r="B118" s="372">
        <v>44259</v>
      </c>
      <c r="C118" s="370">
        <f t="shared" si="4"/>
        <v>44259</v>
      </c>
      <c r="D118" s="371">
        <v>4</v>
      </c>
      <c r="E118" s="87">
        <f>MAR!L11</f>
        <v>0</v>
      </c>
      <c r="F118" s="87">
        <f>MAR!N11</f>
        <v>0</v>
      </c>
      <c r="G118" s="85">
        <f>Configurar!$B$14</f>
        <v>1000</v>
      </c>
      <c r="H118" s="87">
        <f>H117+(Configurar!$B$14*Configurar!$B$18)</f>
        <v>3500</v>
      </c>
      <c r="I118" s="238">
        <f>I117+(Configurar!$B$14*Configurar!$B$20)</f>
        <v>2000</v>
      </c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373">
        <v>44267</v>
      </c>
      <c r="AE118" s="374">
        <f t="shared" si="3"/>
        <v>44267</v>
      </c>
      <c r="AF118" s="95"/>
      <c r="AG118" s="95"/>
      <c r="AH118" s="95"/>
      <c r="AI118" s="95"/>
      <c r="AJ118" s="95"/>
      <c r="AK118" s="95"/>
      <c r="AL118" s="95"/>
      <c r="AM118" s="95"/>
      <c r="AN118" s="251"/>
      <c r="AO118" s="251"/>
      <c r="AP118" s="454"/>
      <c r="AQ118" s="251"/>
      <c r="AR118" s="251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  <c r="CG118" s="55"/>
      <c r="CH118" s="55"/>
      <c r="CI118" s="55"/>
      <c r="CJ118" s="55"/>
      <c r="CK118" s="55"/>
      <c r="CL118" s="55"/>
      <c r="CM118" s="55"/>
      <c r="CN118" s="55"/>
      <c r="CO118" s="55"/>
      <c r="CP118" s="55"/>
      <c r="CQ118" s="55"/>
      <c r="CR118" s="55"/>
      <c r="CS118" s="55"/>
      <c r="CT118" s="55"/>
      <c r="CU118" s="55"/>
      <c r="CV118" s="55"/>
      <c r="CW118" s="55"/>
      <c r="CX118" s="55"/>
      <c r="CY118" s="55"/>
      <c r="CZ118" s="55"/>
      <c r="DA118" s="55"/>
      <c r="DB118" s="55"/>
      <c r="DC118" s="55"/>
      <c r="DD118" s="55"/>
      <c r="DE118" s="55"/>
      <c r="DF118" s="55"/>
      <c r="DG118" s="55"/>
      <c r="DH118" s="55"/>
      <c r="DI118" s="55"/>
      <c r="DJ118" s="55"/>
      <c r="DK118" s="55"/>
      <c r="DL118" s="55"/>
      <c r="DM118" s="55"/>
      <c r="DN118" s="55"/>
      <c r="DO118" s="55"/>
      <c r="DP118" s="55"/>
      <c r="DQ118" s="55"/>
      <c r="DR118" s="55"/>
      <c r="DS118" s="55"/>
      <c r="DT118" s="55"/>
      <c r="DU118" s="55"/>
      <c r="DV118" s="55"/>
      <c r="DW118" s="55"/>
      <c r="DX118" s="55"/>
      <c r="DY118" s="55"/>
      <c r="DZ118" s="55"/>
      <c r="EA118" s="55"/>
    </row>
    <row r="119" spans="1:131" s="96" customFormat="1">
      <c r="A119" s="95"/>
      <c r="B119" s="372">
        <v>44260</v>
      </c>
      <c r="C119" s="370">
        <f t="shared" si="4"/>
        <v>44260</v>
      </c>
      <c r="D119" s="371">
        <v>5</v>
      </c>
      <c r="E119" s="87">
        <f>MAR!L12</f>
        <v>0</v>
      </c>
      <c r="F119" s="87">
        <f>MAR!N12</f>
        <v>0</v>
      </c>
      <c r="G119" s="85">
        <f>Configurar!$B$14</f>
        <v>1000</v>
      </c>
      <c r="H119" s="87">
        <f>H118+(Configurar!$B$14*Configurar!$B$18)</f>
        <v>3550</v>
      </c>
      <c r="I119" s="238">
        <f>I118+(Configurar!$B$14*Configurar!$B$20)</f>
        <v>2020</v>
      </c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373">
        <v>44270</v>
      </c>
      <c r="AE119" s="374">
        <f t="shared" si="3"/>
        <v>44270</v>
      </c>
      <c r="AF119" s="95"/>
      <c r="AG119" s="95"/>
      <c r="AH119" s="95"/>
      <c r="AI119" s="95"/>
      <c r="AJ119" s="95"/>
      <c r="AK119" s="95"/>
      <c r="AL119" s="95"/>
      <c r="AM119" s="95"/>
      <c r="AN119" s="251"/>
      <c r="AO119" s="251"/>
      <c r="AP119" s="454"/>
      <c r="AQ119" s="251"/>
      <c r="AR119" s="251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  <c r="CR119" s="55"/>
      <c r="CS119" s="55"/>
      <c r="CT119" s="55"/>
      <c r="CU119" s="55"/>
      <c r="CV119" s="55"/>
      <c r="CW119" s="55"/>
      <c r="CX119" s="55"/>
      <c r="CY119" s="55"/>
      <c r="CZ119" s="55"/>
      <c r="DA119" s="55"/>
      <c r="DB119" s="55"/>
      <c r="DC119" s="55"/>
      <c r="DD119" s="55"/>
      <c r="DE119" s="55"/>
      <c r="DF119" s="55"/>
      <c r="DG119" s="55"/>
      <c r="DH119" s="55"/>
      <c r="DI119" s="55"/>
      <c r="DJ119" s="55"/>
      <c r="DK119" s="55"/>
      <c r="DL119" s="55"/>
      <c r="DM119" s="55"/>
      <c r="DN119" s="55"/>
      <c r="DO119" s="55"/>
      <c r="DP119" s="55"/>
      <c r="DQ119" s="55"/>
      <c r="DR119" s="55"/>
      <c r="DS119" s="55"/>
      <c r="DT119" s="55"/>
      <c r="DU119" s="55"/>
      <c r="DV119" s="55"/>
      <c r="DW119" s="55"/>
      <c r="DX119" s="55"/>
      <c r="DY119" s="55"/>
      <c r="DZ119" s="55"/>
      <c r="EA119" s="55"/>
    </row>
    <row r="120" spans="1:131" s="96" customFormat="1">
      <c r="A120" s="95"/>
      <c r="B120" s="372">
        <v>44263</v>
      </c>
      <c r="C120" s="370">
        <f t="shared" si="4"/>
        <v>44263</v>
      </c>
      <c r="D120" s="371">
        <v>6</v>
      </c>
      <c r="E120" s="87">
        <f>MAR!L13</f>
        <v>0</v>
      </c>
      <c r="F120" s="87">
        <f>MAR!N13</f>
        <v>0</v>
      </c>
      <c r="G120" s="85">
        <f>Configurar!$B$14</f>
        <v>1000</v>
      </c>
      <c r="H120" s="87">
        <f>H119+(Configurar!$B$14*Configurar!$B$18)</f>
        <v>3600</v>
      </c>
      <c r="I120" s="238">
        <f>I119+(Configurar!$B$14*Configurar!$B$20)</f>
        <v>2040</v>
      </c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373">
        <v>44271</v>
      </c>
      <c r="AE120" s="374">
        <f t="shared" si="3"/>
        <v>44271</v>
      </c>
      <c r="AF120" s="95"/>
      <c r="AG120" s="95"/>
      <c r="AH120" s="95"/>
      <c r="AI120" s="95"/>
      <c r="AJ120" s="95"/>
      <c r="AK120" s="95"/>
      <c r="AL120" s="95"/>
      <c r="AM120" s="95"/>
      <c r="AN120" s="251"/>
      <c r="AO120" s="251"/>
      <c r="AP120" s="454"/>
      <c r="AQ120" s="251"/>
      <c r="AR120" s="251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/>
      <c r="CL120" s="55"/>
      <c r="CM120" s="55"/>
      <c r="CN120" s="55"/>
      <c r="CO120" s="55"/>
      <c r="CP120" s="55"/>
      <c r="CQ120" s="55"/>
      <c r="CR120" s="55"/>
      <c r="CS120" s="55"/>
      <c r="CT120" s="55"/>
      <c r="CU120" s="55"/>
      <c r="CV120" s="55"/>
      <c r="CW120" s="55"/>
      <c r="CX120" s="55"/>
      <c r="CY120" s="55"/>
      <c r="CZ120" s="55"/>
      <c r="DA120" s="55"/>
      <c r="DB120" s="55"/>
      <c r="DC120" s="55"/>
      <c r="DD120" s="55"/>
      <c r="DE120" s="55"/>
      <c r="DF120" s="55"/>
      <c r="DG120" s="55"/>
      <c r="DH120" s="55"/>
      <c r="DI120" s="55"/>
      <c r="DJ120" s="55"/>
      <c r="DK120" s="55"/>
      <c r="DL120" s="55"/>
      <c r="DM120" s="55"/>
      <c r="DN120" s="55"/>
      <c r="DO120" s="55"/>
      <c r="DP120" s="55"/>
      <c r="DQ120" s="55"/>
      <c r="DR120" s="55"/>
      <c r="DS120" s="55"/>
      <c r="DT120" s="55"/>
      <c r="DU120" s="55"/>
      <c r="DV120" s="55"/>
      <c r="DW120" s="55"/>
      <c r="DX120" s="55"/>
      <c r="DY120" s="55"/>
      <c r="DZ120" s="55"/>
      <c r="EA120" s="55"/>
    </row>
    <row r="121" spans="1:131" s="96" customFormat="1">
      <c r="A121" s="95"/>
      <c r="B121" s="372">
        <v>44264</v>
      </c>
      <c r="C121" s="370">
        <f t="shared" si="4"/>
        <v>44264</v>
      </c>
      <c r="D121" s="371">
        <v>7</v>
      </c>
      <c r="E121" s="87">
        <f>MAR!L14</f>
        <v>0</v>
      </c>
      <c r="F121" s="87">
        <f>MAR!N14</f>
        <v>0</v>
      </c>
      <c r="G121" s="85">
        <f>Configurar!$B$14</f>
        <v>1000</v>
      </c>
      <c r="H121" s="87">
        <f>H120+(Configurar!$B$14*Configurar!$B$18)</f>
        <v>3650</v>
      </c>
      <c r="I121" s="238">
        <f>I120+(Configurar!$B$14*Configurar!$B$20)</f>
        <v>2060</v>
      </c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373">
        <v>44272</v>
      </c>
      <c r="AE121" s="374">
        <f t="shared" si="3"/>
        <v>44272</v>
      </c>
      <c r="AF121" s="95"/>
      <c r="AG121" s="95"/>
      <c r="AH121" s="95"/>
      <c r="AI121" s="95"/>
      <c r="AJ121" s="95"/>
      <c r="AK121" s="95"/>
      <c r="AL121" s="95"/>
      <c r="AM121" s="95"/>
      <c r="AN121" s="251"/>
      <c r="AO121" s="251"/>
      <c r="AP121" s="454"/>
      <c r="AQ121" s="251"/>
      <c r="AR121" s="251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/>
      <c r="CL121" s="55"/>
      <c r="CM121" s="55"/>
      <c r="CN121" s="55"/>
      <c r="CO121" s="55"/>
      <c r="CP121" s="55"/>
      <c r="CQ121" s="55"/>
      <c r="CR121" s="55"/>
      <c r="CS121" s="55"/>
      <c r="CT121" s="55"/>
      <c r="CU121" s="55"/>
      <c r="CV121" s="55"/>
      <c r="CW121" s="55"/>
      <c r="CX121" s="55"/>
      <c r="CY121" s="55"/>
      <c r="CZ121" s="55"/>
      <c r="DA121" s="55"/>
      <c r="DB121" s="55"/>
      <c r="DC121" s="55"/>
      <c r="DD121" s="55"/>
      <c r="DE121" s="55"/>
      <c r="DF121" s="55"/>
      <c r="DG121" s="55"/>
      <c r="DH121" s="55"/>
      <c r="DI121" s="55"/>
      <c r="DJ121" s="55"/>
      <c r="DK121" s="55"/>
      <c r="DL121" s="55"/>
      <c r="DM121" s="55"/>
      <c r="DN121" s="55"/>
      <c r="DO121" s="55"/>
      <c r="DP121" s="55"/>
      <c r="DQ121" s="55"/>
      <c r="DR121" s="55"/>
      <c r="DS121" s="55"/>
      <c r="DT121" s="55"/>
      <c r="DU121" s="55"/>
      <c r="DV121" s="55"/>
      <c r="DW121" s="55"/>
      <c r="DX121" s="55"/>
      <c r="DY121" s="55"/>
      <c r="DZ121" s="55"/>
      <c r="EA121" s="55"/>
    </row>
    <row r="122" spans="1:131" s="96" customFormat="1">
      <c r="A122" s="95"/>
      <c r="B122" s="372">
        <v>44265</v>
      </c>
      <c r="C122" s="370">
        <f t="shared" si="4"/>
        <v>44265</v>
      </c>
      <c r="D122" s="371">
        <v>8</v>
      </c>
      <c r="E122" s="87">
        <f>MAR!L15</f>
        <v>0</v>
      </c>
      <c r="F122" s="87">
        <f>MAR!N15</f>
        <v>0</v>
      </c>
      <c r="G122" s="85">
        <f>Configurar!$B$14</f>
        <v>1000</v>
      </c>
      <c r="H122" s="87">
        <f>H121+(Configurar!$B$14*Configurar!$B$18)</f>
        <v>3700</v>
      </c>
      <c r="I122" s="238">
        <f>I121+(Configurar!$B$14*Configurar!$B$20)</f>
        <v>2080</v>
      </c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373">
        <v>44273</v>
      </c>
      <c r="AE122" s="374">
        <f t="shared" si="3"/>
        <v>44273</v>
      </c>
      <c r="AF122" s="95"/>
      <c r="AG122" s="95"/>
      <c r="AH122" s="95"/>
      <c r="AI122" s="95"/>
      <c r="AJ122" s="95"/>
      <c r="AK122" s="95"/>
      <c r="AL122" s="95"/>
      <c r="AM122" s="95"/>
      <c r="AN122" s="251"/>
      <c r="AO122" s="251"/>
      <c r="AP122" s="454"/>
      <c r="AQ122" s="251"/>
      <c r="AR122" s="251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5"/>
      <c r="CL122" s="55"/>
      <c r="CM122" s="55"/>
      <c r="CN122" s="55"/>
      <c r="CO122" s="55"/>
      <c r="CP122" s="55"/>
      <c r="CQ122" s="55"/>
      <c r="CR122" s="55"/>
      <c r="CS122" s="55"/>
      <c r="CT122" s="55"/>
      <c r="CU122" s="55"/>
      <c r="CV122" s="55"/>
      <c r="CW122" s="55"/>
      <c r="CX122" s="55"/>
      <c r="CY122" s="55"/>
      <c r="CZ122" s="55"/>
      <c r="DA122" s="55"/>
      <c r="DB122" s="55"/>
      <c r="DC122" s="55"/>
      <c r="DD122" s="55"/>
      <c r="DE122" s="55"/>
      <c r="DF122" s="55"/>
      <c r="DG122" s="55"/>
      <c r="DH122" s="55"/>
      <c r="DI122" s="55"/>
      <c r="DJ122" s="55"/>
      <c r="DK122" s="55"/>
      <c r="DL122" s="55"/>
      <c r="DM122" s="55"/>
      <c r="DN122" s="55"/>
      <c r="DO122" s="55"/>
      <c r="DP122" s="55"/>
      <c r="DQ122" s="55"/>
      <c r="DR122" s="55"/>
      <c r="DS122" s="55"/>
      <c r="DT122" s="55"/>
      <c r="DU122" s="55"/>
      <c r="DV122" s="55"/>
      <c r="DW122" s="55"/>
      <c r="DX122" s="55"/>
      <c r="DY122" s="55"/>
      <c r="DZ122" s="55"/>
      <c r="EA122" s="55"/>
    </row>
    <row r="123" spans="1:131" s="96" customFormat="1">
      <c r="A123" s="95"/>
      <c r="B123" s="372">
        <v>44266</v>
      </c>
      <c r="C123" s="370">
        <f t="shared" si="4"/>
        <v>44266</v>
      </c>
      <c r="D123" s="371">
        <v>9</v>
      </c>
      <c r="E123" s="87">
        <f>MAR!L16</f>
        <v>0</v>
      </c>
      <c r="F123" s="87">
        <f>MAR!N16</f>
        <v>0</v>
      </c>
      <c r="G123" s="85">
        <f>Configurar!$B$14</f>
        <v>1000</v>
      </c>
      <c r="H123" s="87">
        <f>H122+(Configurar!$B$14*Configurar!$B$18)</f>
        <v>3750</v>
      </c>
      <c r="I123" s="238">
        <f>I122+(Configurar!$B$14*Configurar!$B$20)</f>
        <v>2100</v>
      </c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373">
        <v>44274</v>
      </c>
      <c r="AE123" s="374">
        <f t="shared" si="3"/>
        <v>44274</v>
      </c>
      <c r="AF123" s="95"/>
      <c r="AG123" s="95"/>
      <c r="AH123" s="95"/>
      <c r="AI123" s="95"/>
      <c r="AJ123" s="95"/>
      <c r="AK123" s="95"/>
      <c r="AL123" s="95"/>
      <c r="AM123" s="95"/>
      <c r="AN123" s="251"/>
      <c r="AO123" s="251"/>
      <c r="AP123" s="454"/>
      <c r="AQ123" s="251"/>
      <c r="AR123" s="251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/>
      <c r="CL123" s="55"/>
      <c r="CM123" s="55"/>
      <c r="CN123" s="55"/>
      <c r="CO123" s="55"/>
      <c r="CP123" s="55"/>
      <c r="CQ123" s="55"/>
      <c r="CR123" s="55"/>
      <c r="CS123" s="55"/>
      <c r="CT123" s="55"/>
      <c r="CU123" s="55"/>
      <c r="CV123" s="55"/>
      <c r="CW123" s="55"/>
      <c r="CX123" s="55"/>
      <c r="CY123" s="55"/>
      <c r="CZ123" s="55"/>
      <c r="DA123" s="55"/>
      <c r="DB123" s="55"/>
      <c r="DC123" s="55"/>
      <c r="DD123" s="55"/>
      <c r="DE123" s="55"/>
      <c r="DF123" s="55"/>
      <c r="DG123" s="55"/>
      <c r="DH123" s="55"/>
      <c r="DI123" s="55"/>
      <c r="DJ123" s="55"/>
      <c r="DK123" s="55"/>
      <c r="DL123" s="55"/>
      <c r="DM123" s="55"/>
      <c r="DN123" s="55"/>
      <c r="DO123" s="55"/>
      <c r="DP123" s="55"/>
      <c r="DQ123" s="55"/>
      <c r="DR123" s="55"/>
      <c r="DS123" s="55"/>
      <c r="DT123" s="55"/>
      <c r="DU123" s="55"/>
      <c r="DV123" s="55"/>
      <c r="DW123" s="55"/>
      <c r="DX123" s="55"/>
      <c r="DY123" s="55"/>
      <c r="DZ123" s="55"/>
      <c r="EA123" s="55"/>
    </row>
    <row r="124" spans="1:131" s="96" customFormat="1">
      <c r="A124" s="95"/>
      <c r="B124" s="372">
        <v>44267</v>
      </c>
      <c r="C124" s="370">
        <f t="shared" si="4"/>
        <v>44267</v>
      </c>
      <c r="D124" s="371">
        <v>10</v>
      </c>
      <c r="E124" s="87">
        <f>MAR!L17</f>
        <v>0</v>
      </c>
      <c r="F124" s="87">
        <f>MAR!N17</f>
        <v>0</v>
      </c>
      <c r="G124" s="85">
        <f>Configurar!$B$14</f>
        <v>1000</v>
      </c>
      <c r="H124" s="87">
        <f>H123+(Configurar!$B$14*Configurar!$B$18)</f>
        <v>3800</v>
      </c>
      <c r="I124" s="238">
        <f>I123+(Configurar!$B$14*Configurar!$B$20)</f>
        <v>2120</v>
      </c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373">
        <v>44277</v>
      </c>
      <c r="AE124" s="374">
        <f t="shared" si="3"/>
        <v>44277</v>
      </c>
      <c r="AF124" s="95"/>
      <c r="AG124" s="95"/>
      <c r="AH124" s="95"/>
      <c r="AI124" s="95"/>
      <c r="AJ124" s="95"/>
      <c r="AK124" s="95"/>
      <c r="AL124" s="95"/>
      <c r="AM124" s="95"/>
      <c r="AN124" s="251"/>
      <c r="AO124" s="251"/>
      <c r="AP124" s="454"/>
      <c r="AQ124" s="251"/>
      <c r="AR124" s="251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  <c r="CR124" s="55"/>
      <c r="CS124" s="55"/>
      <c r="CT124" s="55"/>
      <c r="CU124" s="55"/>
      <c r="CV124" s="55"/>
      <c r="CW124" s="55"/>
      <c r="CX124" s="55"/>
      <c r="CY124" s="55"/>
      <c r="CZ124" s="55"/>
      <c r="DA124" s="55"/>
      <c r="DB124" s="55"/>
      <c r="DC124" s="55"/>
      <c r="DD124" s="55"/>
      <c r="DE124" s="55"/>
      <c r="DF124" s="55"/>
      <c r="DG124" s="55"/>
      <c r="DH124" s="55"/>
      <c r="DI124" s="55"/>
      <c r="DJ124" s="55"/>
      <c r="DK124" s="55"/>
      <c r="DL124" s="55"/>
      <c r="DM124" s="55"/>
      <c r="DN124" s="55"/>
      <c r="DO124" s="55"/>
      <c r="DP124" s="55"/>
      <c r="DQ124" s="55"/>
      <c r="DR124" s="55"/>
      <c r="DS124" s="55"/>
      <c r="DT124" s="55"/>
      <c r="DU124" s="55"/>
      <c r="DV124" s="55"/>
      <c r="DW124" s="55"/>
      <c r="DX124" s="55"/>
      <c r="DY124" s="55"/>
      <c r="DZ124" s="55"/>
      <c r="EA124" s="55"/>
    </row>
    <row r="125" spans="1:131" s="96" customFormat="1">
      <c r="A125" s="95"/>
      <c r="B125" s="372">
        <v>44270</v>
      </c>
      <c r="C125" s="370">
        <f t="shared" si="4"/>
        <v>44270</v>
      </c>
      <c r="D125" s="371">
        <v>11</v>
      </c>
      <c r="E125" s="87">
        <f>MAR!L18</f>
        <v>0</v>
      </c>
      <c r="F125" s="87">
        <f>MAR!N18</f>
        <v>0</v>
      </c>
      <c r="G125" s="85">
        <f>Configurar!$B$14</f>
        <v>1000</v>
      </c>
      <c r="H125" s="87">
        <f>H124+(Configurar!$B$14*Configurar!$B$18)</f>
        <v>3850</v>
      </c>
      <c r="I125" s="238">
        <f>I124+(Configurar!$B$14*Configurar!$B$20)</f>
        <v>2140</v>
      </c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373">
        <v>44278</v>
      </c>
      <c r="AE125" s="374">
        <f t="shared" si="3"/>
        <v>44278</v>
      </c>
      <c r="AF125" s="95"/>
      <c r="AG125" s="95"/>
      <c r="AH125" s="95"/>
      <c r="AI125" s="95"/>
      <c r="AJ125" s="95"/>
      <c r="AK125" s="95"/>
      <c r="AL125" s="95"/>
      <c r="AM125" s="95"/>
      <c r="AN125" s="251"/>
      <c r="AO125" s="251"/>
      <c r="AP125" s="454"/>
      <c r="AQ125" s="251"/>
      <c r="AR125" s="251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/>
      <c r="CL125" s="55"/>
      <c r="CM125" s="55"/>
      <c r="CN125" s="55"/>
      <c r="CO125" s="55"/>
      <c r="CP125" s="55"/>
      <c r="CQ125" s="55"/>
      <c r="CR125" s="55"/>
      <c r="CS125" s="55"/>
      <c r="CT125" s="55"/>
      <c r="CU125" s="55"/>
      <c r="CV125" s="55"/>
      <c r="CW125" s="55"/>
      <c r="CX125" s="55"/>
      <c r="CY125" s="55"/>
      <c r="CZ125" s="55"/>
      <c r="DA125" s="55"/>
      <c r="DB125" s="55"/>
      <c r="DC125" s="55"/>
      <c r="DD125" s="55"/>
      <c r="DE125" s="55"/>
      <c r="DF125" s="55"/>
      <c r="DG125" s="55"/>
      <c r="DH125" s="55"/>
      <c r="DI125" s="55"/>
      <c r="DJ125" s="55"/>
      <c r="DK125" s="55"/>
      <c r="DL125" s="55"/>
      <c r="DM125" s="55"/>
      <c r="DN125" s="55"/>
      <c r="DO125" s="55"/>
      <c r="DP125" s="55"/>
      <c r="DQ125" s="55"/>
      <c r="DR125" s="55"/>
      <c r="DS125" s="55"/>
      <c r="DT125" s="55"/>
      <c r="DU125" s="55"/>
      <c r="DV125" s="55"/>
      <c r="DW125" s="55"/>
      <c r="DX125" s="55"/>
      <c r="DY125" s="55"/>
      <c r="DZ125" s="55"/>
      <c r="EA125" s="55"/>
    </row>
    <row r="126" spans="1:131" s="96" customFormat="1">
      <c r="A126" s="95"/>
      <c r="B126" s="372">
        <v>44271</v>
      </c>
      <c r="C126" s="370">
        <f t="shared" si="4"/>
        <v>44271</v>
      </c>
      <c r="D126" s="371">
        <v>12</v>
      </c>
      <c r="E126" s="87">
        <f>MAR!L19</f>
        <v>0</v>
      </c>
      <c r="F126" s="87">
        <f>MAR!N19</f>
        <v>0</v>
      </c>
      <c r="G126" s="85">
        <f>Configurar!$B$14</f>
        <v>1000</v>
      </c>
      <c r="H126" s="87">
        <f>H125+(Configurar!$B$14*Configurar!$B$18)</f>
        <v>3900</v>
      </c>
      <c r="I126" s="238">
        <f>I125+(Configurar!$B$14*Configurar!$B$20)</f>
        <v>2160</v>
      </c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373">
        <v>44279</v>
      </c>
      <c r="AE126" s="374">
        <f t="shared" si="3"/>
        <v>44279</v>
      </c>
      <c r="AF126" s="95"/>
      <c r="AG126" s="95"/>
      <c r="AH126" s="95"/>
      <c r="AI126" s="95"/>
      <c r="AJ126" s="95"/>
      <c r="AK126" s="95"/>
      <c r="AL126" s="95"/>
      <c r="AM126" s="95"/>
      <c r="AN126" s="251"/>
      <c r="AO126" s="251"/>
      <c r="AP126" s="454"/>
      <c r="AQ126" s="251"/>
      <c r="AR126" s="251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  <c r="CG126" s="55"/>
      <c r="CH126" s="55"/>
      <c r="CI126" s="55"/>
      <c r="CJ126" s="55"/>
      <c r="CK126" s="55"/>
      <c r="CL126" s="55"/>
      <c r="CM126" s="55"/>
      <c r="CN126" s="55"/>
      <c r="CO126" s="55"/>
      <c r="CP126" s="55"/>
      <c r="CQ126" s="55"/>
      <c r="CR126" s="55"/>
      <c r="CS126" s="55"/>
      <c r="CT126" s="55"/>
      <c r="CU126" s="55"/>
      <c r="CV126" s="55"/>
      <c r="CW126" s="55"/>
      <c r="CX126" s="55"/>
      <c r="CY126" s="55"/>
      <c r="CZ126" s="55"/>
      <c r="DA126" s="55"/>
      <c r="DB126" s="55"/>
      <c r="DC126" s="55"/>
      <c r="DD126" s="55"/>
      <c r="DE126" s="55"/>
      <c r="DF126" s="55"/>
      <c r="DG126" s="55"/>
      <c r="DH126" s="55"/>
      <c r="DI126" s="55"/>
      <c r="DJ126" s="55"/>
      <c r="DK126" s="55"/>
      <c r="DL126" s="55"/>
      <c r="DM126" s="55"/>
      <c r="DN126" s="55"/>
      <c r="DO126" s="55"/>
      <c r="DP126" s="55"/>
      <c r="DQ126" s="55"/>
      <c r="DR126" s="55"/>
      <c r="DS126" s="55"/>
      <c r="DT126" s="55"/>
      <c r="DU126" s="55"/>
      <c r="DV126" s="55"/>
      <c r="DW126" s="55"/>
      <c r="DX126" s="55"/>
      <c r="DY126" s="55"/>
      <c r="DZ126" s="55"/>
      <c r="EA126" s="55"/>
    </row>
    <row r="127" spans="1:131" s="96" customFormat="1">
      <c r="A127" s="95"/>
      <c r="B127" s="372">
        <v>44272</v>
      </c>
      <c r="C127" s="370">
        <f t="shared" si="4"/>
        <v>44272</v>
      </c>
      <c r="D127" s="371">
        <v>13</v>
      </c>
      <c r="E127" s="87">
        <f>MAR!L20</f>
        <v>0</v>
      </c>
      <c r="F127" s="87">
        <f>MAR!N20</f>
        <v>0</v>
      </c>
      <c r="G127" s="85">
        <f>Configurar!$B$14</f>
        <v>1000</v>
      </c>
      <c r="H127" s="87">
        <f>H126+(Configurar!$B$14*Configurar!$B$18)</f>
        <v>3950</v>
      </c>
      <c r="I127" s="238">
        <f>I126+(Configurar!$B$14*Configurar!$B$20)</f>
        <v>2180</v>
      </c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373">
        <v>44280</v>
      </c>
      <c r="AE127" s="374">
        <f t="shared" si="3"/>
        <v>44280</v>
      </c>
      <c r="AF127" s="95"/>
      <c r="AG127" s="95"/>
      <c r="AH127" s="95"/>
      <c r="AI127" s="95"/>
      <c r="AJ127" s="95"/>
      <c r="AK127" s="95"/>
      <c r="AL127" s="95"/>
      <c r="AM127" s="95"/>
      <c r="AN127" s="251"/>
      <c r="AO127" s="251"/>
      <c r="AP127" s="454"/>
      <c r="AQ127" s="251"/>
      <c r="AR127" s="251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  <c r="CF127" s="55"/>
      <c r="CG127" s="55"/>
      <c r="CH127" s="55"/>
      <c r="CI127" s="55"/>
      <c r="CJ127" s="55"/>
      <c r="CK127" s="55"/>
      <c r="CL127" s="55"/>
      <c r="CM127" s="55"/>
      <c r="CN127" s="55"/>
      <c r="CO127" s="55"/>
      <c r="CP127" s="55"/>
      <c r="CQ127" s="55"/>
      <c r="CR127" s="55"/>
      <c r="CS127" s="55"/>
      <c r="CT127" s="55"/>
      <c r="CU127" s="55"/>
      <c r="CV127" s="55"/>
      <c r="CW127" s="55"/>
      <c r="CX127" s="55"/>
      <c r="CY127" s="55"/>
      <c r="CZ127" s="55"/>
      <c r="DA127" s="55"/>
      <c r="DB127" s="55"/>
      <c r="DC127" s="55"/>
      <c r="DD127" s="55"/>
      <c r="DE127" s="55"/>
      <c r="DF127" s="55"/>
      <c r="DG127" s="55"/>
      <c r="DH127" s="55"/>
      <c r="DI127" s="55"/>
      <c r="DJ127" s="55"/>
      <c r="DK127" s="55"/>
      <c r="DL127" s="55"/>
      <c r="DM127" s="55"/>
      <c r="DN127" s="55"/>
      <c r="DO127" s="55"/>
      <c r="DP127" s="55"/>
      <c r="DQ127" s="55"/>
      <c r="DR127" s="55"/>
      <c r="DS127" s="55"/>
      <c r="DT127" s="55"/>
      <c r="DU127" s="55"/>
      <c r="DV127" s="55"/>
      <c r="DW127" s="55"/>
      <c r="DX127" s="55"/>
      <c r="DY127" s="55"/>
      <c r="DZ127" s="55"/>
      <c r="EA127" s="55"/>
    </row>
    <row r="128" spans="1:131" s="96" customFormat="1">
      <c r="A128" s="95"/>
      <c r="B128" s="372">
        <v>44273</v>
      </c>
      <c r="C128" s="370">
        <f t="shared" si="4"/>
        <v>44273</v>
      </c>
      <c r="D128" s="371">
        <v>14</v>
      </c>
      <c r="E128" s="87">
        <f>MAR!L21</f>
        <v>0</v>
      </c>
      <c r="F128" s="87">
        <f>MAR!N21</f>
        <v>0</v>
      </c>
      <c r="G128" s="85">
        <f>Configurar!$B$14</f>
        <v>1000</v>
      </c>
      <c r="H128" s="87">
        <f>H127+(Configurar!$B$14*Configurar!$B$18)</f>
        <v>4000</v>
      </c>
      <c r="I128" s="238">
        <f>I127+(Configurar!$B$14*Configurar!$B$20)</f>
        <v>2200</v>
      </c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373">
        <v>44281</v>
      </c>
      <c r="AE128" s="374">
        <f t="shared" si="3"/>
        <v>44281</v>
      </c>
      <c r="AF128" s="95"/>
      <c r="AG128" s="95"/>
      <c r="AH128" s="95"/>
      <c r="AI128" s="95"/>
      <c r="AJ128" s="95"/>
      <c r="AK128" s="95"/>
      <c r="AL128" s="95"/>
      <c r="AM128" s="95"/>
      <c r="AN128" s="251"/>
      <c r="AO128" s="251"/>
      <c r="AP128" s="454"/>
      <c r="AQ128" s="251"/>
      <c r="AR128" s="251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/>
      <c r="CH128" s="55"/>
      <c r="CI128" s="55"/>
      <c r="CJ128" s="55"/>
      <c r="CK128" s="55"/>
      <c r="CL128" s="55"/>
      <c r="CM128" s="55"/>
      <c r="CN128" s="55"/>
      <c r="CO128" s="55"/>
      <c r="CP128" s="55"/>
      <c r="CQ128" s="55"/>
      <c r="CR128" s="55"/>
      <c r="CS128" s="55"/>
      <c r="CT128" s="55"/>
      <c r="CU128" s="55"/>
      <c r="CV128" s="55"/>
      <c r="CW128" s="55"/>
      <c r="CX128" s="55"/>
      <c r="CY128" s="55"/>
      <c r="CZ128" s="55"/>
      <c r="DA128" s="55"/>
      <c r="DB128" s="55"/>
      <c r="DC128" s="55"/>
      <c r="DD128" s="55"/>
      <c r="DE128" s="55"/>
      <c r="DF128" s="55"/>
      <c r="DG128" s="55"/>
      <c r="DH128" s="55"/>
      <c r="DI128" s="55"/>
      <c r="DJ128" s="55"/>
      <c r="DK128" s="55"/>
      <c r="DL128" s="55"/>
      <c r="DM128" s="55"/>
      <c r="DN128" s="55"/>
      <c r="DO128" s="55"/>
      <c r="DP128" s="55"/>
      <c r="DQ128" s="55"/>
      <c r="DR128" s="55"/>
      <c r="DS128" s="55"/>
      <c r="DT128" s="55"/>
      <c r="DU128" s="55"/>
      <c r="DV128" s="55"/>
      <c r="DW128" s="55"/>
      <c r="DX128" s="55"/>
      <c r="DY128" s="55"/>
      <c r="DZ128" s="55"/>
      <c r="EA128" s="55"/>
    </row>
    <row r="129" spans="1:131" s="96" customFormat="1">
      <c r="A129" s="95"/>
      <c r="B129" s="372">
        <v>44274</v>
      </c>
      <c r="C129" s="370">
        <f t="shared" si="4"/>
        <v>44274</v>
      </c>
      <c r="D129" s="371">
        <v>15</v>
      </c>
      <c r="E129" s="87">
        <f>MAR!L22</f>
        <v>0</v>
      </c>
      <c r="F129" s="87">
        <f>MAR!N22</f>
        <v>0</v>
      </c>
      <c r="G129" s="85">
        <f>Configurar!$B$14</f>
        <v>1000</v>
      </c>
      <c r="H129" s="87">
        <f>H128+(Configurar!$B$14*Configurar!$B$18)</f>
        <v>4050</v>
      </c>
      <c r="I129" s="238">
        <f>I128+(Configurar!$B$14*Configurar!$B$20)</f>
        <v>2220</v>
      </c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373">
        <v>44284</v>
      </c>
      <c r="AE129" s="374">
        <f t="shared" si="3"/>
        <v>44284</v>
      </c>
      <c r="AF129" s="95"/>
      <c r="AG129" s="95"/>
      <c r="AH129" s="95"/>
      <c r="AI129" s="95"/>
      <c r="AJ129" s="95"/>
      <c r="AK129" s="95"/>
      <c r="AL129" s="95"/>
      <c r="AM129" s="95"/>
      <c r="AN129" s="251"/>
      <c r="AO129" s="251"/>
      <c r="AP129" s="454"/>
      <c r="AQ129" s="251"/>
      <c r="AR129" s="251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5"/>
      <c r="CH129" s="55"/>
      <c r="CI129" s="55"/>
      <c r="CJ129" s="55"/>
      <c r="CK129" s="55"/>
      <c r="CL129" s="55"/>
      <c r="CM129" s="55"/>
      <c r="CN129" s="55"/>
      <c r="CO129" s="55"/>
      <c r="CP129" s="55"/>
      <c r="CQ129" s="55"/>
      <c r="CR129" s="55"/>
      <c r="CS129" s="55"/>
      <c r="CT129" s="55"/>
      <c r="CU129" s="55"/>
      <c r="CV129" s="55"/>
      <c r="CW129" s="55"/>
      <c r="CX129" s="55"/>
      <c r="CY129" s="55"/>
      <c r="CZ129" s="55"/>
      <c r="DA129" s="55"/>
      <c r="DB129" s="55"/>
      <c r="DC129" s="55"/>
      <c r="DD129" s="55"/>
      <c r="DE129" s="55"/>
      <c r="DF129" s="55"/>
      <c r="DG129" s="55"/>
      <c r="DH129" s="55"/>
      <c r="DI129" s="55"/>
      <c r="DJ129" s="55"/>
      <c r="DK129" s="55"/>
      <c r="DL129" s="55"/>
      <c r="DM129" s="55"/>
      <c r="DN129" s="55"/>
      <c r="DO129" s="55"/>
      <c r="DP129" s="55"/>
      <c r="DQ129" s="55"/>
      <c r="DR129" s="55"/>
      <c r="DS129" s="55"/>
      <c r="DT129" s="55"/>
      <c r="DU129" s="55"/>
      <c r="DV129" s="55"/>
      <c r="DW129" s="55"/>
      <c r="DX129" s="55"/>
      <c r="DY129" s="55"/>
      <c r="DZ129" s="55"/>
      <c r="EA129" s="55"/>
    </row>
    <row r="130" spans="1:131" s="96" customFormat="1">
      <c r="A130" s="95"/>
      <c r="B130" s="372">
        <v>44277</v>
      </c>
      <c r="C130" s="370">
        <f t="shared" si="4"/>
        <v>44277</v>
      </c>
      <c r="D130" s="371">
        <v>16</v>
      </c>
      <c r="E130" s="87">
        <f>MAR!L23</f>
        <v>0</v>
      </c>
      <c r="F130" s="87">
        <f>MAR!N23</f>
        <v>0</v>
      </c>
      <c r="G130" s="85">
        <f>Configurar!$B$14</f>
        <v>1000</v>
      </c>
      <c r="H130" s="87">
        <f>H129+(Configurar!$B$14*Configurar!$B$18)</f>
        <v>4100</v>
      </c>
      <c r="I130" s="238">
        <f>I129+(Configurar!$B$14*Configurar!$B$20)</f>
        <v>2240</v>
      </c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373">
        <v>44285</v>
      </c>
      <c r="AE130" s="374">
        <f t="shared" si="3"/>
        <v>44285</v>
      </c>
      <c r="AF130" s="95"/>
      <c r="AG130" s="95"/>
      <c r="AH130" s="95"/>
      <c r="AI130" s="95"/>
      <c r="AJ130" s="95"/>
      <c r="AK130" s="95"/>
      <c r="AL130" s="95"/>
      <c r="AM130" s="95"/>
      <c r="AN130" s="251"/>
      <c r="AO130" s="251"/>
      <c r="AP130" s="454"/>
      <c r="AQ130" s="251"/>
      <c r="AR130" s="251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  <c r="CR130" s="55"/>
      <c r="CS130" s="55"/>
      <c r="CT130" s="55"/>
      <c r="CU130" s="55"/>
      <c r="CV130" s="55"/>
      <c r="CW130" s="55"/>
      <c r="CX130" s="55"/>
      <c r="CY130" s="55"/>
      <c r="CZ130" s="55"/>
      <c r="DA130" s="55"/>
      <c r="DB130" s="55"/>
      <c r="DC130" s="55"/>
      <c r="DD130" s="55"/>
      <c r="DE130" s="55"/>
      <c r="DF130" s="55"/>
      <c r="DG130" s="55"/>
      <c r="DH130" s="55"/>
      <c r="DI130" s="55"/>
      <c r="DJ130" s="55"/>
      <c r="DK130" s="55"/>
      <c r="DL130" s="55"/>
      <c r="DM130" s="55"/>
      <c r="DN130" s="55"/>
      <c r="DO130" s="55"/>
      <c r="DP130" s="55"/>
      <c r="DQ130" s="55"/>
      <c r="DR130" s="55"/>
      <c r="DS130" s="55"/>
      <c r="DT130" s="55"/>
      <c r="DU130" s="55"/>
      <c r="DV130" s="55"/>
      <c r="DW130" s="55"/>
      <c r="DX130" s="55"/>
      <c r="DY130" s="55"/>
      <c r="DZ130" s="55"/>
      <c r="EA130" s="55"/>
    </row>
    <row r="131" spans="1:131" s="96" customFormat="1">
      <c r="A131" s="95"/>
      <c r="B131" s="372">
        <v>44278</v>
      </c>
      <c r="C131" s="370">
        <f t="shared" si="4"/>
        <v>44278</v>
      </c>
      <c r="D131" s="371">
        <v>17</v>
      </c>
      <c r="E131" s="87">
        <f>MAR!L24</f>
        <v>0</v>
      </c>
      <c r="F131" s="87">
        <f>MAR!N24</f>
        <v>0</v>
      </c>
      <c r="G131" s="85">
        <f>Configurar!$B$14</f>
        <v>1000</v>
      </c>
      <c r="H131" s="87">
        <f>H130+(Configurar!$B$14*Configurar!$B$18)</f>
        <v>4150</v>
      </c>
      <c r="I131" s="238">
        <f>I130+(Configurar!$B$14*Configurar!$B$20)</f>
        <v>2260</v>
      </c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373">
        <v>44286</v>
      </c>
      <c r="AE131" s="374">
        <f t="shared" ref="AE131:AE194" si="5">AD131</f>
        <v>44286</v>
      </c>
      <c r="AF131" s="95"/>
      <c r="AG131" s="95"/>
      <c r="AH131" s="95"/>
      <c r="AI131" s="95"/>
      <c r="AJ131" s="95"/>
      <c r="AK131" s="95"/>
      <c r="AL131" s="95"/>
      <c r="AM131" s="95"/>
      <c r="AN131" s="251"/>
      <c r="AO131" s="251"/>
      <c r="AP131" s="454"/>
      <c r="AQ131" s="251"/>
      <c r="AR131" s="251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  <c r="CG131" s="55"/>
      <c r="CH131" s="55"/>
      <c r="CI131" s="55"/>
      <c r="CJ131" s="55"/>
      <c r="CK131" s="55"/>
      <c r="CL131" s="55"/>
      <c r="CM131" s="55"/>
      <c r="CN131" s="55"/>
      <c r="CO131" s="55"/>
      <c r="CP131" s="55"/>
      <c r="CQ131" s="55"/>
      <c r="CR131" s="55"/>
      <c r="CS131" s="55"/>
      <c r="CT131" s="55"/>
      <c r="CU131" s="55"/>
      <c r="CV131" s="55"/>
      <c r="CW131" s="55"/>
      <c r="CX131" s="55"/>
      <c r="CY131" s="55"/>
      <c r="CZ131" s="55"/>
      <c r="DA131" s="55"/>
      <c r="DB131" s="55"/>
      <c r="DC131" s="55"/>
      <c r="DD131" s="55"/>
      <c r="DE131" s="55"/>
      <c r="DF131" s="55"/>
      <c r="DG131" s="55"/>
      <c r="DH131" s="55"/>
      <c r="DI131" s="55"/>
      <c r="DJ131" s="55"/>
      <c r="DK131" s="55"/>
      <c r="DL131" s="55"/>
      <c r="DM131" s="55"/>
      <c r="DN131" s="55"/>
      <c r="DO131" s="55"/>
      <c r="DP131" s="55"/>
      <c r="DQ131" s="55"/>
      <c r="DR131" s="55"/>
      <c r="DS131" s="55"/>
      <c r="DT131" s="55"/>
      <c r="DU131" s="55"/>
      <c r="DV131" s="55"/>
      <c r="DW131" s="55"/>
      <c r="DX131" s="55"/>
      <c r="DY131" s="55"/>
      <c r="DZ131" s="55"/>
      <c r="EA131" s="55"/>
    </row>
    <row r="132" spans="1:131" s="96" customFormat="1">
      <c r="A132" s="95"/>
      <c r="B132" s="372">
        <v>44279</v>
      </c>
      <c r="C132" s="370">
        <f t="shared" ref="C132:C195" si="6">B132</f>
        <v>44279</v>
      </c>
      <c r="D132" s="371">
        <v>18</v>
      </c>
      <c r="E132" s="87">
        <f>MAR!L25</f>
        <v>0</v>
      </c>
      <c r="F132" s="87">
        <f>MAR!N25</f>
        <v>0</v>
      </c>
      <c r="G132" s="85">
        <f>Configurar!$B$14</f>
        <v>1000</v>
      </c>
      <c r="H132" s="87">
        <f>H131+(Configurar!$B$14*Configurar!$B$18)</f>
        <v>4200</v>
      </c>
      <c r="I132" s="238">
        <f>I131+(Configurar!$B$14*Configurar!$B$20)</f>
        <v>2280</v>
      </c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373"/>
      <c r="AE132" s="374"/>
      <c r="AF132" s="95"/>
      <c r="AG132" s="95"/>
      <c r="AH132" s="95"/>
      <c r="AI132" s="95"/>
      <c r="AJ132" s="95"/>
      <c r="AK132" s="95"/>
      <c r="AL132" s="95"/>
      <c r="AM132" s="95"/>
      <c r="AN132" s="251"/>
      <c r="AO132" s="251"/>
      <c r="AP132" s="454"/>
      <c r="AQ132" s="251"/>
      <c r="AR132" s="251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  <c r="CR132" s="55"/>
      <c r="CS132" s="55"/>
      <c r="CT132" s="55"/>
      <c r="CU132" s="55"/>
      <c r="CV132" s="55"/>
      <c r="CW132" s="55"/>
      <c r="CX132" s="55"/>
      <c r="CY132" s="55"/>
      <c r="CZ132" s="55"/>
      <c r="DA132" s="55"/>
      <c r="DB132" s="55"/>
      <c r="DC132" s="55"/>
      <c r="DD132" s="55"/>
      <c r="DE132" s="55"/>
      <c r="DF132" s="55"/>
      <c r="DG132" s="55"/>
      <c r="DH132" s="55"/>
      <c r="DI132" s="55"/>
      <c r="DJ132" s="55"/>
      <c r="DK132" s="55"/>
      <c r="DL132" s="55"/>
      <c r="DM132" s="55"/>
      <c r="DN132" s="55"/>
      <c r="DO132" s="55"/>
      <c r="DP132" s="55"/>
      <c r="DQ132" s="55"/>
      <c r="DR132" s="55"/>
      <c r="DS132" s="55"/>
      <c r="DT132" s="55"/>
      <c r="DU132" s="55"/>
      <c r="DV132" s="55"/>
      <c r="DW132" s="55"/>
      <c r="DX132" s="55"/>
      <c r="DY132" s="55"/>
      <c r="DZ132" s="55"/>
      <c r="EA132" s="55"/>
    </row>
    <row r="133" spans="1:131" s="96" customFormat="1">
      <c r="A133" s="95"/>
      <c r="B133" s="372">
        <v>44280</v>
      </c>
      <c r="C133" s="370">
        <f t="shared" si="6"/>
        <v>44280</v>
      </c>
      <c r="D133" s="371">
        <v>19</v>
      </c>
      <c r="E133" s="87">
        <f>MAR!L26</f>
        <v>0</v>
      </c>
      <c r="F133" s="87">
        <f>MAR!N26</f>
        <v>0</v>
      </c>
      <c r="G133" s="85">
        <f>Configurar!$B$14</f>
        <v>1000</v>
      </c>
      <c r="H133" s="87">
        <f>H132+(Configurar!$B$14*Configurar!$B$18)</f>
        <v>4250</v>
      </c>
      <c r="I133" s="238">
        <f>I132+(Configurar!$B$14*Configurar!$B$20)</f>
        <v>2300</v>
      </c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373">
        <v>44287</v>
      </c>
      <c r="AE133" s="374">
        <f t="shared" si="5"/>
        <v>44287</v>
      </c>
      <c r="AF133" s="95"/>
      <c r="AG133" s="95"/>
      <c r="AH133" s="95"/>
      <c r="AI133" s="95"/>
      <c r="AJ133" s="95"/>
      <c r="AK133" s="95"/>
      <c r="AL133" s="95"/>
      <c r="AM133" s="95"/>
      <c r="AN133" s="251"/>
      <c r="AO133" s="251"/>
      <c r="AP133" s="454"/>
      <c r="AQ133" s="251"/>
      <c r="AR133" s="251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/>
      <c r="CH133" s="55"/>
      <c r="CI133" s="55"/>
      <c r="CJ133" s="55"/>
      <c r="CK133" s="55"/>
      <c r="CL133" s="55"/>
      <c r="CM133" s="55"/>
      <c r="CN133" s="55"/>
      <c r="CO133" s="55"/>
      <c r="CP133" s="55"/>
      <c r="CQ133" s="55"/>
      <c r="CR133" s="55"/>
      <c r="CS133" s="55"/>
      <c r="CT133" s="55"/>
      <c r="CU133" s="55"/>
      <c r="CV133" s="55"/>
      <c r="CW133" s="55"/>
      <c r="CX133" s="55"/>
      <c r="CY133" s="55"/>
      <c r="CZ133" s="55"/>
      <c r="DA133" s="55"/>
      <c r="DB133" s="55"/>
      <c r="DC133" s="55"/>
      <c r="DD133" s="55"/>
      <c r="DE133" s="55"/>
      <c r="DF133" s="55"/>
      <c r="DG133" s="55"/>
      <c r="DH133" s="55"/>
      <c r="DI133" s="55"/>
      <c r="DJ133" s="55"/>
      <c r="DK133" s="55"/>
      <c r="DL133" s="55"/>
      <c r="DM133" s="55"/>
      <c r="DN133" s="55"/>
      <c r="DO133" s="55"/>
      <c r="DP133" s="55"/>
      <c r="DQ133" s="55"/>
      <c r="DR133" s="55"/>
      <c r="DS133" s="55"/>
      <c r="DT133" s="55"/>
      <c r="DU133" s="55"/>
      <c r="DV133" s="55"/>
      <c r="DW133" s="55"/>
      <c r="DX133" s="55"/>
      <c r="DY133" s="55"/>
      <c r="DZ133" s="55"/>
      <c r="EA133" s="55"/>
    </row>
    <row r="134" spans="1:131" s="96" customFormat="1">
      <c r="A134" s="95"/>
      <c r="B134" s="372">
        <v>44281</v>
      </c>
      <c r="C134" s="370">
        <f t="shared" si="6"/>
        <v>44281</v>
      </c>
      <c r="D134" s="371">
        <v>20</v>
      </c>
      <c r="E134" s="87">
        <f>MAR!L27</f>
        <v>0</v>
      </c>
      <c r="F134" s="87">
        <f>MAR!N27</f>
        <v>0</v>
      </c>
      <c r="G134" s="85">
        <f>Configurar!$B$14</f>
        <v>1000</v>
      </c>
      <c r="H134" s="87">
        <f>H133+(Configurar!$B$14*Configurar!$B$18)</f>
        <v>4300</v>
      </c>
      <c r="I134" s="238">
        <f>I133+(Configurar!$B$14*Configurar!$B$20)</f>
        <v>2320</v>
      </c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373">
        <v>44288</v>
      </c>
      <c r="AE134" s="374">
        <f t="shared" si="5"/>
        <v>44288</v>
      </c>
      <c r="AF134" s="95"/>
      <c r="AG134" s="95"/>
      <c r="AH134" s="95"/>
      <c r="AI134" s="95"/>
      <c r="AJ134" s="95"/>
      <c r="AK134" s="95"/>
      <c r="AL134" s="95"/>
      <c r="AM134" s="95"/>
      <c r="AN134" s="251"/>
      <c r="AO134" s="251"/>
      <c r="AP134" s="454"/>
      <c r="AQ134" s="251"/>
      <c r="AR134" s="251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  <c r="CG134" s="55"/>
      <c r="CH134" s="55"/>
      <c r="CI134" s="55"/>
      <c r="CJ134" s="55"/>
      <c r="CK134" s="55"/>
      <c r="CL134" s="55"/>
      <c r="CM134" s="55"/>
      <c r="CN134" s="55"/>
      <c r="CO134" s="55"/>
      <c r="CP134" s="55"/>
      <c r="CQ134" s="55"/>
      <c r="CR134" s="55"/>
      <c r="CS134" s="55"/>
      <c r="CT134" s="55"/>
      <c r="CU134" s="55"/>
      <c r="CV134" s="55"/>
      <c r="CW134" s="55"/>
      <c r="CX134" s="55"/>
      <c r="CY134" s="55"/>
      <c r="CZ134" s="55"/>
      <c r="DA134" s="55"/>
      <c r="DB134" s="55"/>
      <c r="DC134" s="55"/>
      <c r="DD134" s="55"/>
      <c r="DE134" s="55"/>
      <c r="DF134" s="55"/>
      <c r="DG134" s="55"/>
      <c r="DH134" s="55"/>
      <c r="DI134" s="55"/>
      <c r="DJ134" s="55"/>
      <c r="DK134" s="55"/>
      <c r="DL134" s="55"/>
      <c r="DM134" s="55"/>
      <c r="DN134" s="55"/>
      <c r="DO134" s="55"/>
      <c r="DP134" s="55"/>
      <c r="DQ134" s="55"/>
      <c r="DR134" s="55"/>
      <c r="DS134" s="55"/>
      <c r="DT134" s="55"/>
      <c r="DU134" s="55"/>
      <c r="DV134" s="55"/>
      <c r="DW134" s="55"/>
      <c r="DX134" s="55"/>
      <c r="DY134" s="55"/>
      <c r="DZ134" s="55"/>
      <c r="EA134" s="55"/>
    </row>
    <row r="135" spans="1:131" s="96" customFormat="1">
      <c r="A135" s="95"/>
      <c r="B135" s="372">
        <v>44284</v>
      </c>
      <c r="C135" s="370">
        <f t="shared" si="6"/>
        <v>44284</v>
      </c>
      <c r="D135" s="371">
        <v>21</v>
      </c>
      <c r="E135" s="87">
        <f>MAR!L28</f>
        <v>0</v>
      </c>
      <c r="F135" s="87">
        <f>MAR!N28</f>
        <v>0</v>
      </c>
      <c r="G135" s="85">
        <f>Configurar!$B$14</f>
        <v>1000</v>
      </c>
      <c r="H135" s="87">
        <f>H134+(Configurar!$B$14*Configurar!$B$18)</f>
        <v>4350</v>
      </c>
      <c r="I135" s="238">
        <f>I134+(Configurar!$B$14*Configurar!$B$20)</f>
        <v>2340</v>
      </c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373">
        <v>44291</v>
      </c>
      <c r="AE135" s="374">
        <f t="shared" si="5"/>
        <v>44291</v>
      </c>
      <c r="AF135" s="95"/>
      <c r="AG135" s="95"/>
      <c r="AH135" s="95"/>
      <c r="AI135" s="95"/>
      <c r="AJ135" s="95"/>
      <c r="AK135" s="95"/>
      <c r="AL135" s="95"/>
      <c r="AM135" s="95"/>
      <c r="AN135" s="251"/>
      <c r="AO135" s="251"/>
      <c r="AP135" s="454"/>
      <c r="AQ135" s="251"/>
      <c r="AR135" s="251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  <c r="CG135" s="55"/>
      <c r="CH135" s="55"/>
      <c r="CI135" s="55"/>
      <c r="CJ135" s="55"/>
      <c r="CK135" s="55"/>
      <c r="CL135" s="55"/>
      <c r="CM135" s="55"/>
      <c r="CN135" s="55"/>
      <c r="CO135" s="55"/>
      <c r="CP135" s="55"/>
      <c r="CQ135" s="55"/>
      <c r="CR135" s="55"/>
      <c r="CS135" s="55"/>
      <c r="CT135" s="55"/>
      <c r="CU135" s="55"/>
      <c r="CV135" s="55"/>
      <c r="CW135" s="55"/>
      <c r="CX135" s="55"/>
      <c r="CY135" s="55"/>
      <c r="CZ135" s="55"/>
      <c r="DA135" s="55"/>
      <c r="DB135" s="55"/>
      <c r="DC135" s="55"/>
      <c r="DD135" s="55"/>
      <c r="DE135" s="55"/>
      <c r="DF135" s="55"/>
      <c r="DG135" s="55"/>
      <c r="DH135" s="55"/>
      <c r="DI135" s="55"/>
      <c r="DJ135" s="55"/>
      <c r="DK135" s="55"/>
      <c r="DL135" s="55"/>
      <c r="DM135" s="55"/>
      <c r="DN135" s="55"/>
      <c r="DO135" s="55"/>
      <c r="DP135" s="55"/>
      <c r="DQ135" s="55"/>
      <c r="DR135" s="55"/>
      <c r="DS135" s="55"/>
      <c r="DT135" s="55"/>
      <c r="DU135" s="55"/>
      <c r="DV135" s="55"/>
      <c r="DW135" s="55"/>
      <c r="DX135" s="55"/>
      <c r="DY135" s="55"/>
      <c r="DZ135" s="55"/>
      <c r="EA135" s="55"/>
    </row>
    <row r="136" spans="1:131" s="96" customFormat="1">
      <c r="A136" s="95"/>
      <c r="B136" s="372">
        <v>44285</v>
      </c>
      <c r="C136" s="370">
        <f t="shared" si="6"/>
        <v>44285</v>
      </c>
      <c r="D136" s="371">
        <v>22</v>
      </c>
      <c r="E136" s="87">
        <f>MAR!L29</f>
        <v>0</v>
      </c>
      <c r="F136" s="87">
        <f>MAR!N29</f>
        <v>0</v>
      </c>
      <c r="G136" s="85">
        <f>Configurar!$B$14</f>
        <v>1000</v>
      </c>
      <c r="H136" s="87">
        <f>H135+(Configurar!$B$14*Configurar!$B$18)</f>
        <v>4400</v>
      </c>
      <c r="I136" s="238">
        <f>I135+(Configurar!$B$14*Configurar!$B$20)</f>
        <v>2360</v>
      </c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373">
        <v>44292</v>
      </c>
      <c r="AE136" s="374">
        <f t="shared" si="5"/>
        <v>44292</v>
      </c>
      <c r="AF136" s="95"/>
      <c r="AG136" s="95"/>
      <c r="AH136" s="95"/>
      <c r="AI136" s="95"/>
      <c r="AJ136" s="95"/>
      <c r="AK136" s="95"/>
      <c r="AL136" s="95"/>
      <c r="AM136" s="95"/>
      <c r="AN136" s="251"/>
      <c r="AO136" s="251"/>
      <c r="AP136" s="454"/>
      <c r="AQ136" s="251"/>
      <c r="AR136" s="251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/>
      <c r="CH136" s="55"/>
      <c r="CI136" s="55"/>
      <c r="CJ136" s="55"/>
      <c r="CK136" s="55"/>
      <c r="CL136" s="55"/>
      <c r="CM136" s="55"/>
      <c r="CN136" s="55"/>
      <c r="CO136" s="55"/>
      <c r="CP136" s="55"/>
      <c r="CQ136" s="55"/>
      <c r="CR136" s="55"/>
      <c r="CS136" s="55"/>
      <c r="CT136" s="55"/>
      <c r="CU136" s="55"/>
      <c r="CV136" s="55"/>
      <c r="CW136" s="55"/>
      <c r="CX136" s="55"/>
      <c r="CY136" s="55"/>
      <c r="CZ136" s="55"/>
      <c r="DA136" s="55"/>
      <c r="DB136" s="55"/>
      <c r="DC136" s="55"/>
      <c r="DD136" s="55"/>
      <c r="DE136" s="55"/>
      <c r="DF136" s="55"/>
      <c r="DG136" s="55"/>
      <c r="DH136" s="55"/>
      <c r="DI136" s="55"/>
      <c r="DJ136" s="55"/>
      <c r="DK136" s="55"/>
      <c r="DL136" s="55"/>
      <c r="DM136" s="55"/>
      <c r="DN136" s="55"/>
      <c r="DO136" s="55"/>
      <c r="DP136" s="55"/>
      <c r="DQ136" s="55"/>
      <c r="DR136" s="55"/>
      <c r="DS136" s="55"/>
      <c r="DT136" s="55"/>
      <c r="DU136" s="55"/>
      <c r="DV136" s="55"/>
      <c r="DW136" s="55"/>
      <c r="DX136" s="55"/>
      <c r="DY136" s="55"/>
      <c r="DZ136" s="55"/>
      <c r="EA136" s="55"/>
    </row>
    <row r="137" spans="1:131" s="96" customFormat="1">
      <c r="A137" s="95"/>
      <c r="B137" s="372">
        <v>44286</v>
      </c>
      <c r="C137" s="370">
        <f t="shared" si="6"/>
        <v>44286</v>
      </c>
      <c r="D137" s="371">
        <v>23</v>
      </c>
      <c r="E137" s="87">
        <f>MAR!L30</f>
        <v>0</v>
      </c>
      <c r="F137" s="87">
        <f>MAR!N30</f>
        <v>0</v>
      </c>
      <c r="G137" s="85">
        <f>Configurar!$B$14</f>
        <v>1000</v>
      </c>
      <c r="H137" s="87">
        <f>H136+(Configurar!$B$14*Configurar!$B$18)</f>
        <v>4450</v>
      </c>
      <c r="I137" s="238">
        <f>I136+(Configurar!$B$14*Configurar!$B$20)</f>
        <v>2380</v>
      </c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373">
        <v>44293</v>
      </c>
      <c r="AE137" s="374">
        <f t="shared" si="5"/>
        <v>44293</v>
      </c>
      <c r="AF137" s="95"/>
      <c r="AG137" s="95"/>
      <c r="AH137" s="95"/>
      <c r="AI137" s="95"/>
      <c r="AJ137" s="95"/>
      <c r="AK137" s="95"/>
      <c r="AL137" s="95"/>
      <c r="AM137" s="95"/>
      <c r="AN137" s="251"/>
      <c r="AO137" s="251"/>
      <c r="AP137" s="454"/>
      <c r="AQ137" s="251"/>
      <c r="AR137" s="251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  <c r="CF137" s="55"/>
      <c r="CG137" s="55"/>
      <c r="CH137" s="55"/>
      <c r="CI137" s="55"/>
      <c r="CJ137" s="55"/>
      <c r="CK137" s="55"/>
      <c r="CL137" s="55"/>
      <c r="CM137" s="55"/>
      <c r="CN137" s="55"/>
      <c r="CO137" s="55"/>
      <c r="CP137" s="55"/>
      <c r="CQ137" s="55"/>
      <c r="CR137" s="55"/>
      <c r="CS137" s="55"/>
      <c r="CT137" s="55"/>
      <c r="CU137" s="55"/>
      <c r="CV137" s="55"/>
      <c r="CW137" s="55"/>
      <c r="CX137" s="55"/>
      <c r="CY137" s="55"/>
      <c r="CZ137" s="55"/>
      <c r="DA137" s="55"/>
      <c r="DB137" s="55"/>
      <c r="DC137" s="55"/>
      <c r="DD137" s="55"/>
      <c r="DE137" s="55"/>
      <c r="DF137" s="55"/>
      <c r="DG137" s="55"/>
      <c r="DH137" s="55"/>
      <c r="DI137" s="55"/>
      <c r="DJ137" s="55"/>
      <c r="DK137" s="55"/>
      <c r="DL137" s="55"/>
      <c r="DM137" s="55"/>
      <c r="DN137" s="55"/>
      <c r="DO137" s="55"/>
      <c r="DP137" s="55"/>
      <c r="DQ137" s="55"/>
      <c r="DR137" s="55"/>
      <c r="DS137" s="55"/>
      <c r="DT137" s="55"/>
      <c r="DU137" s="55"/>
      <c r="DV137" s="55"/>
      <c r="DW137" s="55"/>
      <c r="DX137" s="55"/>
      <c r="DY137" s="55"/>
      <c r="DZ137" s="55"/>
      <c r="EA137" s="55"/>
    </row>
    <row r="138" spans="1:131" s="96" customFormat="1">
      <c r="A138" s="95"/>
      <c r="B138" s="239"/>
      <c r="C138" s="370"/>
      <c r="D138" s="371"/>
      <c r="E138" s="87"/>
      <c r="F138" s="87"/>
      <c r="G138" s="85"/>
      <c r="H138" s="87"/>
      <c r="I138" s="238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373">
        <v>44294</v>
      </c>
      <c r="AE138" s="374">
        <f t="shared" si="5"/>
        <v>44294</v>
      </c>
      <c r="AF138" s="95"/>
      <c r="AG138" s="95"/>
      <c r="AH138" s="95"/>
      <c r="AI138" s="95"/>
      <c r="AJ138" s="95"/>
      <c r="AK138" s="95"/>
      <c r="AL138" s="95"/>
      <c r="AM138" s="95"/>
      <c r="AN138" s="251"/>
      <c r="AO138" s="251"/>
      <c r="AP138" s="454"/>
      <c r="AQ138" s="251"/>
      <c r="AR138" s="251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  <c r="CG138" s="55"/>
      <c r="CH138" s="55"/>
      <c r="CI138" s="55"/>
      <c r="CJ138" s="55"/>
      <c r="CK138" s="55"/>
      <c r="CL138" s="55"/>
      <c r="CM138" s="55"/>
      <c r="CN138" s="55"/>
      <c r="CO138" s="55"/>
      <c r="CP138" s="55"/>
      <c r="CQ138" s="55"/>
      <c r="CR138" s="55"/>
      <c r="CS138" s="55"/>
      <c r="CT138" s="55"/>
      <c r="CU138" s="55"/>
      <c r="CV138" s="55"/>
      <c r="CW138" s="55"/>
      <c r="CX138" s="55"/>
      <c r="CY138" s="55"/>
      <c r="CZ138" s="55"/>
      <c r="DA138" s="55"/>
      <c r="DB138" s="55"/>
      <c r="DC138" s="55"/>
      <c r="DD138" s="55"/>
      <c r="DE138" s="55"/>
      <c r="DF138" s="55"/>
      <c r="DG138" s="55"/>
      <c r="DH138" s="55"/>
      <c r="DI138" s="55"/>
      <c r="DJ138" s="55"/>
      <c r="DK138" s="55"/>
      <c r="DL138" s="55"/>
      <c r="DM138" s="55"/>
      <c r="DN138" s="55"/>
      <c r="DO138" s="55"/>
      <c r="DP138" s="55"/>
      <c r="DQ138" s="55"/>
      <c r="DR138" s="55"/>
      <c r="DS138" s="55"/>
      <c r="DT138" s="55"/>
      <c r="DU138" s="55"/>
      <c r="DV138" s="55"/>
      <c r="DW138" s="55"/>
      <c r="DX138" s="55"/>
      <c r="DY138" s="55"/>
      <c r="DZ138" s="55"/>
      <c r="EA138" s="55"/>
    </row>
    <row r="139" spans="1:131" s="96" customFormat="1">
      <c r="A139" s="95"/>
      <c r="B139" s="369">
        <v>44287</v>
      </c>
      <c r="C139" s="370">
        <f t="shared" si="6"/>
        <v>44287</v>
      </c>
      <c r="D139" s="371">
        <v>1</v>
      </c>
      <c r="E139" s="87">
        <f>ABR!L8</f>
        <v>0</v>
      </c>
      <c r="F139" s="87">
        <f>ABR!N8</f>
        <v>0</v>
      </c>
      <c r="G139" s="85">
        <f>Configurar!$B$14</f>
        <v>1000</v>
      </c>
      <c r="H139" s="87">
        <f>H136+(Configurar!$B$14*Configurar!$B$18)</f>
        <v>4450</v>
      </c>
      <c r="I139" s="238">
        <f>I136+(Configurar!$B$14*Configurar!$B$20)</f>
        <v>2380</v>
      </c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373">
        <v>44295</v>
      </c>
      <c r="AE139" s="374">
        <f t="shared" si="5"/>
        <v>44295</v>
      </c>
      <c r="AF139" s="95"/>
      <c r="AG139" s="95"/>
      <c r="AH139" s="95"/>
      <c r="AI139" s="95"/>
      <c r="AJ139" s="95"/>
      <c r="AK139" s="95"/>
      <c r="AL139" s="95"/>
      <c r="AM139" s="95"/>
      <c r="AN139" s="251"/>
      <c r="AO139" s="251"/>
      <c r="AP139" s="454"/>
      <c r="AQ139" s="251"/>
      <c r="AR139" s="251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  <c r="CG139" s="55"/>
      <c r="CH139" s="55"/>
      <c r="CI139" s="55"/>
      <c r="CJ139" s="55"/>
      <c r="CK139" s="55"/>
      <c r="CL139" s="55"/>
      <c r="CM139" s="55"/>
      <c r="CN139" s="55"/>
      <c r="CO139" s="55"/>
      <c r="CP139" s="55"/>
      <c r="CQ139" s="55"/>
      <c r="CR139" s="55"/>
      <c r="CS139" s="55"/>
      <c r="CT139" s="55"/>
      <c r="CU139" s="55"/>
      <c r="CV139" s="55"/>
      <c r="CW139" s="55"/>
      <c r="CX139" s="55"/>
      <c r="CY139" s="55"/>
      <c r="CZ139" s="55"/>
      <c r="DA139" s="55"/>
      <c r="DB139" s="55"/>
      <c r="DC139" s="55"/>
      <c r="DD139" s="55"/>
      <c r="DE139" s="55"/>
      <c r="DF139" s="55"/>
      <c r="DG139" s="55"/>
      <c r="DH139" s="55"/>
      <c r="DI139" s="55"/>
      <c r="DJ139" s="55"/>
      <c r="DK139" s="55"/>
      <c r="DL139" s="55"/>
      <c r="DM139" s="55"/>
      <c r="DN139" s="55"/>
      <c r="DO139" s="55"/>
      <c r="DP139" s="55"/>
      <c r="DQ139" s="55"/>
      <c r="DR139" s="55"/>
      <c r="DS139" s="55"/>
      <c r="DT139" s="55"/>
      <c r="DU139" s="55"/>
      <c r="DV139" s="55"/>
      <c r="DW139" s="55"/>
      <c r="DX139" s="55"/>
      <c r="DY139" s="55"/>
      <c r="DZ139" s="55"/>
      <c r="EA139" s="55"/>
    </row>
    <row r="140" spans="1:131" s="96" customFormat="1">
      <c r="A140" s="95"/>
      <c r="B140" s="369">
        <v>44288</v>
      </c>
      <c r="C140" s="370">
        <f t="shared" si="6"/>
        <v>44288</v>
      </c>
      <c r="D140" s="371">
        <v>2</v>
      </c>
      <c r="E140" s="87">
        <f>ABR!L9</f>
        <v>0</v>
      </c>
      <c r="F140" s="87">
        <f>ABR!N9</f>
        <v>0</v>
      </c>
      <c r="G140" s="85">
        <f>Configurar!$B$14</f>
        <v>1000</v>
      </c>
      <c r="H140" s="87">
        <f>H139+(Configurar!$B$14*Configurar!$B$18)</f>
        <v>4500</v>
      </c>
      <c r="I140" s="238">
        <f>I139+(Configurar!$B$14*Configurar!$B$20)</f>
        <v>2400</v>
      </c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373">
        <v>44298</v>
      </c>
      <c r="AE140" s="374">
        <f t="shared" si="5"/>
        <v>44298</v>
      </c>
      <c r="AF140" s="95"/>
      <c r="AG140" s="95"/>
      <c r="AH140" s="95"/>
      <c r="AI140" s="95"/>
      <c r="AJ140" s="95"/>
      <c r="AK140" s="95"/>
      <c r="AL140" s="95"/>
      <c r="AM140" s="95"/>
      <c r="AN140" s="251"/>
      <c r="AO140" s="251"/>
      <c r="AP140" s="454"/>
      <c r="AQ140" s="251"/>
      <c r="AR140" s="251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  <c r="CG140" s="55"/>
      <c r="CH140" s="55"/>
      <c r="CI140" s="55"/>
      <c r="CJ140" s="55"/>
      <c r="CK140" s="55"/>
      <c r="CL140" s="55"/>
      <c r="CM140" s="55"/>
      <c r="CN140" s="55"/>
      <c r="CO140" s="55"/>
      <c r="CP140" s="55"/>
      <c r="CQ140" s="55"/>
      <c r="CR140" s="55"/>
      <c r="CS140" s="55"/>
      <c r="CT140" s="55"/>
      <c r="CU140" s="55"/>
      <c r="CV140" s="55"/>
      <c r="CW140" s="55"/>
      <c r="CX140" s="55"/>
      <c r="CY140" s="55"/>
      <c r="CZ140" s="55"/>
      <c r="DA140" s="55"/>
      <c r="DB140" s="55"/>
      <c r="DC140" s="55"/>
      <c r="DD140" s="55"/>
      <c r="DE140" s="55"/>
      <c r="DF140" s="55"/>
      <c r="DG140" s="55"/>
      <c r="DH140" s="55"/>
      <c r="DI140" s="55"/>
      <c r="DJ140" s="55"/>
      <c r="DK140" s="55"/>
      <c r="DL140" s="55"/>
      <c r="DM140" s="55"/>
      <c r="DN140" s="55"/>
      <c r="DO140" s="55"/>
      <c r="DP140" s="55"/>
      <c r="DQ140" s="55"/>
      <c r="DR140" s="55"/>
      <c r="DS140" s="55"/>
      <c r="DT140" s="55"/>
      <c r="DU140" s="55"/>
      <c r="DV140" s="55"/>
      <c r="DW140" s="55"/>
      <c r="DX140" s="55"/>
      <c r="DY140" s="55"/>
      <c r="DZ140" s="55"/>
      <c r="EA140" s="55"/>
    </row>
    <row r="141" spans="1:131" s="96" customFormat="1">
      <c r="A141" s="95"/>
      <c r="B141" s="369">
        <v>44291</v>
      </c>
      <c r="C141" s="370">
        <f t="shared" si="6"/>
        <v>44291</v>
      </c>
      <c r="D141" s="371">
        <v>3</v>
      </c>
      <c r="E141" s="87">
        <f>ABR!L10</f>
        <v>0</v>
      </c>
      <c r="F141" s="87">
        <f>ABR!N10</f>
        <v>0</v>
      </c>
      <c r="G141" s="85">
        <f>Configurar!$B$14</f>
        <v>1000</v>
      </c>
      <c r="H141" s="87">
        <f>H140+(Configurar!$B$14*Configurar!$B$18)</f>
        <v>4550</v>
      </c>
      <c r="I141" s="238">
        <f>I140+(Configurar!$B$14*Configurar!$B$20)</f>
        <v>2420</v>
      </c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373">
        <v>44299</v>
      </c>
      <c r="AE141" s="374">
        <f t="shared" si="5"/>
        <v>44299</v>
      </c>
      <c r="AF141" s="95"/>
      <c r="AG141" s="95"/>
      <c r="AH141" s="95"/>
      <c r="AI141" s="95"/>
      <c r="AJ141" s="95"/>
      <c r="AK141" s="95"/>
      <c r="AL141" s="95"/>
      <c r="AM141" s="95"/>
      <c r="AN141" s="251"/>
      <c r="AO141" s="251"/>
      <c r="AP141" s="454"/>
      <c r="AQ141" s="251"/>
      <c r="AR141" s="251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  <c r="CR141" s="55"/>
      <c r="CS141" s="55"/>
      <c r="CT141" s="55"/>
      <c r="CU141" s="55"/>
      <c r="CV141" s="55"/>
      <c r="CW141" s="55"/>
      <c r="CX141" s="55"/>
      <c r="CY141" s="55"/>
      <c r="CZ141" s="55"/>
      <c r="DA141" s="55"/>
      <c r="DB141" s="55"/>
      <c r="DC141" s="55"/>
      <c r="DD141" s="55"/>
      <c r="DE141" s="55"/>
      <c r="DF141" s="55"/>
      <c r="DG141" s="55"/>
      <c r="DH141" s="55"/>
      <c r="DI141" s="55"/>
      <c r="DJ141" s="55"/>
      <c r="DK141" s="55"/>
      <c r="DL141" s="55"/>
      <c r="DM141" s="55"/>
      <c r="DN141" s="55"/>
      <c r="DO141" s="55"/>
      <c r="DP141" s="55"/>
      <c r="DQ141" s="55"/>
      <c r="DR141" s="55"/>
      <c r="DS141" s="55"/>
      <c r="DT141" s="55"/>
      <c r="DU141" s="55"/>
      <c r="DV141" s="55"/>
      <c r="DW141" s="55"/>
      <c r="DX141" s="55"/>
      <c r="DY141" s="55"/>
      <c r="DZ141" s="55"/>
      <c r="EA141" s="55"/>
    </row>
    <row r="142" spans="1:131" s="96" customFormat="1">
      <c r="A142" s="95"/>
      <c r="B142" s="369">
        <v>44292</v>
      </c>
      <c r="C142" s="370">
        <f t="shared" si="6"/>
        <v>44292</v>
      </c>
      <c r="D142" s="371">
        <v>4</v>
      </c>
      <c r="E142" s="87">
        <f>ABR!L11</f>
        <v>0</v>
      </c>
      <c r="F142" s="87">
        <f>ABR!N11</f>
        <v>0</v>
      </c>
      <c r="G142" s="85">
        <f>Configurar!$B$14</f>
        <v>1000</v>
      </c>
      <c r="H142" s="87">
        <f>H141+(Configurar!$B$14*Configurar!$B$18)</f>
        <v>4600</v>
      </c>
      <c r="I142" s="238">
        <f>I141+(Configurar!$B$14*Configurar!$B$20)</f>
        <v>2440</v>
      </c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373">
        <v>44300</v>
      </c>
      <c r="AE142" s="374">
        <f t="shared" si="5"/>
        <v>44300</v>
      </c>
      <c r="AF142" s="95"/>
      <c r="AG142" s="95"/>
      <c r="AH142" s="95"/>
      <c r="AI142" s="95"/>
      <c r="AJ142" s="95"/>
      <c r="AK142" s="95"/>
      <c r="AL142" s="95"/>
      <c r="AM142" s="95"/>
      <c r="AN142" s="251"/>
      <c r="AO142" s="251"/>
      <c r="AP142" s="454"/>
      <c r="AQ142" s="251"/>
      <c r="AR142" s="251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  <c r="CC142" s="55"/>
      <c r="CD142" s="55"/>
      <c r="CE142" s="55"/>
      <c r="CF142" s="55"/>
      <c r="CG142" s="55"/>
      <c r="CH142" s="55"/>
      <c r="CI142" s="55"/>
      <c r="CJ142" s="55"/>
      <c r="CK142" s="55"/>
      <c r="CL142" s="55"/>
      <c r="CM142" s="55"/>
      <c r="CN142" s="55"/>
      <c r="CO142" s="55"/>
      <c r="CP142" s="55"/>
      <c r="CQ142" s="55"/>
      <c r="CR142" s="55"/>
      <c r="CS142" s="55"/>
      <c r="CT142" s="55"/>
      <c r="CU142" s="55"/>
      <c r="CV142" s="55"/>
      <c r="CW142" s="55"/>
      <c r="CX142" s="55"/>
      <c r="CY142" s="55"/>
      <c r="CZ142" s="55"/>
      <c r="DA142" s="55"/>
      <c r="DB142" s="55"/>
      <c r="DC142" s="55"/>
      <c r="DD142" s="55"/>
      <c r="DE142" s="55"/>
      <c r="DF142" s="55"/>
      <c r="DG142" s="55"/>
      <c r="DH142" s="55"/>
      <c r="DI142" s="55"/>
      <c r="DJ142" s="55"/>
      <c r="DK142" s="55"/>
      <c r="DL142" s="55"/>
      <c r="DM142" s="55"/>
      <c r="DN142" s="55"/>
      <c r="DO142" s="55"/>
      <c r="DP142" s="55"/>
      <c r="DQ142" s="55"/>
      <c r="DR142" s="55"/>
      <c r="DS142" s="55"/>
      <c r="DT142" s="55"/>
      <c r="DU142" s="55"/>
      <c r="DV142" s="55"/>
      <c r="DW142" s="55"/>
      <c r="DX142" s="55"/>
      <c r="DY142" s="55"/>
      <c r="DZ142" s="55"/>
      <c r="EA142" s="55"/>
    </row>
    <row r="143" spans="1:131" s="96" customFormat="1">
      <c r="A143" s="95"/>
      <c r="B143" s="369">
        <v>44293</v>
      </c>
      <c r="C143" s="370">
        <f t="shared" si="6"/>
        <v>44293</v>
      </c>
      <c r="D143" s="371">
        <v>5</v>
      </c>
      <c r="E143" s="87">
        <f>ABR!L12</f>
        <v>0</v>
      </c>
      <c r="F143" s="87">
        <f>ABR!N12</f>
        <v>0</v>
      </c>
      <c r="G143" s="85">
        <f>Configurar!$B$14</f>
        <v>1000</v>
      </c>
      <c r="H143" s="87">
        <f>H142+(Configurar!$B$14*Configurar!$B$18)</f>
        <v>4650</v>
      </c>
      <c r="I143" s="238">
        <f>I142+(Configurar!$B$14*Configurar!$B$20)</f>
        <v>2460</v>
      </c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373">
        <v>44301</v>
      </c>
      <c r="AE143" s="374">
        <f t="shared" si="5"/>
        <v>44301</v>
      </c>
      <c r="AF143" s="95"/>
      <c r="AG143" s="95"/>
      <c r="AH143" s="95"/>
      <c r="AI143" s="95"/>
      <c r="AJ143" s="95"/>
      <c r="AK143" s="95"/>
      <c r="AL143" s="95"/>
      <c r="AM143" s="95"/>
      <c r="AN143" s="251"/>
      <c r="AO143" s="251"/>
      <c r="AP143" s="454"/>
      <c r="AQ143" s="251"/>
      <c r="AR143" s="251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  <c r="CG143" s="55"/>
      <c r="CH143" s="55"/>
      <c r="CI143" s="55"/>
      <c r="CJ143" s="55"/>
      <c r="CK143" s="55"/>
      <c r="CL143" s="55"/>
      <c r="CM143" s="55"/>
      <c r="CN143" s="55"/>
      <c r="CO143" s="55"/>
      <c r="CP143" s="55"/>
      <c r="CQ143" s="55"/>
      <c r="CR143" s="55"/>
      <c r="CS143" s="55"/>
      <c r="CT143" s="55"/>
      <c r="CU143" s="55"/>
      <c r="CV143" s="55"/>
      <c r="CW143" s="55"/>
      <c r="CX143" s="55"/>
      <c r="CY143" s="55"/>
      <c r="CZ143" s="55"/>
      <c r="DA143" s="55"/>
      <c r="DB143" s="55"/>
      <c r="DC143" s="55"/>
      <c r="DD143" s="55"/>
      <c r="DE143" s="55"/>
      <c r="DF143" s="55"/>
      <c r="DG143" s="55"/>
      <c r="DH143" s="55"/>
      <c r="DI143" s="55"/>
      <c r="DJ143" s="55"/>
      <c r="DK143" s="55"/>
      <c r="DL143" s="55"/>
      <c r="DM143" s="55"/>
      <c r="DN143" s="55"/>
      <c r="DO143" s="55"/>
      <c r="DP143" s="55"/>
      <c r="DQ143" s="55"/>
      <c r="DR143" s="55"/>
      <c r="DS143" s="55"/>
      <c r="DT143" s="55"/>
      <c r="DU143" s="55"/>
      <c r="DV143" s="55"/>
      <c r="DW143" s="55"/>
      <c r="DX143" s="55"/>
      <c r="DY143" s="55"/>
      <c r="DZ143" s="55"/>
      <c r="EA143" s="55"/>
    </row>
    <row r="144" spans="1:131" s="96" customFormat="1">
      <c r="A144" s="95"/>
      <c r="B144" s="369">
        <v>44294</v>
      </c>
      <c r="C144" s="370">
        <f t="shared" si="6"/>
        <v>44294</v>
      </c>
      <c r="D144" s="371">
        <v>6</v>
      </c>
      <c r="E144" s="87">
        <f>ABR!L13</f>
        <v>0</v>
      </c>
      <c r="F144" s="87">
        <f>ABR!N13</f>
        <v>0</v>
      </c>
      <c r="G144" s="85">
        <f>Configurar!$B$14</f>
        <v>1000</v>
      </c>
      <c r="H144" s="87">
        <f>H143+(Configurar!$B$14*Configurar!$B$18)</f>
        <v>4700</v>
      </c>
      <c r="I144" s="238">
        <f>I143+(Configurar!$B$14*Configurar!$B$20)</f>
        <v>2480</v>
      </c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373">
        <v>44302</v>
      </c>
      <c r="AE144" s="374">
        <f t="shared" si="5"/>
        <v>44302</v>
      </c>
      <c r="AF144" s="95"/>
      <c r="AG144" s="95"/>
      <c r="AH144" s="95"/>
      <c r="AI144" s="95"/>
      <c r="AJ144" s="95"/>
      <c r="AK144" s="95"/>
      <c r="AL144" s="95"/>
      <c r="AM144" s="95"/>
      <c r="AN144" s="251"/>
      <c r="AO144" s="251"/>
      <c r="AP144" s="454"/>
      <c r="AQ144" s="251"/>
      <c r="AR144" s="251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  <c r="CG144" s="55"/>
      <c r="CH144" s="55"/>
      <c r="CI144" s="55"/>
      <c r="CJ144" s="55"/>
      <c r="CK144" s="55"/>
      <c r="CL144" s="55"/>
      <c r="CM144" s="55"/>
      <c r="CN144" s="55"/>
      <c r="CO144" s="55"/>
      <c r="CP144" s="55"/>
      <c r="CQ144" s="55"/>
      <c r="CR144" s="55"/>
      <c r="CS144" s="55"/>
      <c r="CT144" s="55"/>
      <c r="CU144" s="55"/>
      <c r="CV144" s="55"/>
      <c r="CW144" s="55"/>
      <c r="CX144" s="55"/>
      <c r="CY144" s="55"/>
      <c r="CZ144" s="55"/>
      <c r="DA144" s="55"/>
      <c r="DB144" s="55"/>
      <c r="DC144" s="55"/>
      <c r="DD144" s="55"/>
      <c r="DE144" s="55"/>
      <c r="DF144" s="55"/>
      <c r="DG144" s="55"/>
      <c r="DH144" s="55"/>
      <c r="DI144" s="55"/>
      <c r="DJ144" s="55"/>
      <c r="DK144" s="55"/>
      <c r="DL144" s="55"/>
      <c r="DM144" s="55"/>
      <c r="DN144" s="55"/>
      <c r="DO144" s="55"/>
      <c r="DP144" s="55"/>
      <c r="DQ144" s="55"/>
      <c r="DR144" s="55"/>
      <c r="DS144" s="55"/>
      <c r="DT144" s="55"/>
      <c r="DU144" s="55"/>
      <c r="DV144" s="55"/>
      <c r="DW144" s="55"/>
      <c r="DX144" s="55"/>
      <c r="DY144" s="55"/>
      <c r="DZ144" s="55"/>
      <c r="EA144" s="55"/>
    </row>
    <row r="145" spans="1:131" s="96" customFormat="1">
      <c r="A145" s="95"/>
      <c r="B145" s="369">
        <v>44295</v>
      </c>
      <c r="C145" s="370">
        <f t="shared" si="6"/>
        <v>44295</v>
      </c>
      <c r="D145" s="371">
        <v>7</v>
      </c>
      <c r="E145" s="87">
        <f>ABR!L14</f>
        <v>0</v>
      </c>
      <c r="F145" s="87">
        <f>ABR!N14</f>
        <v>0</v>
      </c>
      <c r="G145" s="85">
        <f>Configurar!$B$14</f>
        <v>1000</v>
      </c>
      <c r="H145" s="87">
        <f>H144+(Configurar!$B$14*Configurar!$B$18)</f>
        <v>4750</v>
      </c>
      <c r="I145" s="238">
        <f>I144+(Configurar!$B$14*Configurar!$B$20)</f>
        <v>2500</v>
      </c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373">
        <v>44305</v>
      </c>
      <c r="AE145" s="374">
        <f t="shared" si="5"/>
        <v>44305</v>
      </c>
      <c r="AF145" s="95"/>
      <c r="AG145" s="95"/>
      <c r="AH145" s="95"/>
      <c r="AI145" s="95"/>
      <c r="AJ145" s="95"/>
      <c r="AK145" s="95"/>
      <c r="AL145" s="95"/>
      <c r="AM145" s="95"/>
      <c r="AN145" s="251"/>
      <c r="AO145" s="251"/>
      <c r="AP145" s="454"/>
      <c r="AQ145" s="251"/>
      <c r="AR145" s="251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  <c r="CG145" s="55"/>
      <c r="CH145" s="55"/>
      <c r="CI145" s="55"/>
      <c r="CJ145" s="55"/>
      <c r="CK145" s="55"/>
      <c r="CL145" s="55"/>
      <c r="CM145" s="55"/>
      <c r="CN145" s="55"/>
      <c r="CO145" s="55"/>
      <c r="CP145" s="55"/>
      <c r="CQ145" s="55"/>
      <c r="CR145" s="55"/>
      <c r="CS145" s="55"/>
      <c r="CT145" s="55"/>
      <c r="CU145" s="55"/>
      <c r="CV145" s="55"/>
      <c r="CW145" s="55"/>
      <c r="CX145" s="55"/>
      <c r="CY145" s="55"/>
      <c r="CZ145" s="55"/>
      <c r="DA145" s="55"/>
      <c r="DB145" s="55"/>
      <c r="DC145" s="55"/>
      <c r="DD145" s="55"/>
      <c r="DE145" s="55"/>
      <c r="DF145" s="55"/>
      <c r="DG145" s="55"/>
      <c r="DH145" s="55"/>
      <c r="DI145" s="55"/>
      <c r="DJ145" s="55"/>
      <c r="DK145" s="55"/>
      <c r="DL145" s="55"/>
      <c r="DM145" s="55"/>
      <c r="DN145" s="55"/>
      <c r="DO145" s="55"/>
      <c r="DP145" s="55"/>
      <c r="DQ145" s="55"/>
      <c r="DR145" s="55"/>
      <c r="DS145" s="55"/>
      <c r="DT145" s="55"/>
      <c r="DU145" s="55"/>
      <c r="DV145" s="55"/>
      <c r="DW145" s="55"/>
      <c r="DX145" s="55"/>
      <c r="DY145" s="55"/>
      <c r="DZ145" s="55"/>
      <c r="EA145" s="55"/>
    </row>
    <row r="146" spans="1:131" s="96" customFormat="1">
      <c r="A146" s="95"/>
      <c r="B146" s="369">
        <v>44298</v>
      </c>
      <c r="C146" s="370">
        <f t="shared" si="6"/>
        <v>44298</v>
      </c>
      <c r="D146" s="371">
        <v>8</v>
      </c>
      <c r="E146" s="87">
        <f>ABR!L15</f>
        <v>0</v>
      </c>
      <c r="F146" s="87">
        <f>ABR!N15</f>
        <v>0</v>
      </c>
      <c r="G146" s="85">
        <f>Configurar!$B$14</f>
        <v>1000</v>
      </c>
      <c r="H146" s="87">
        <f>H145+(Configurar!$B$14*Configurar!$B$18)</f>
        <v>4800</v>
      </c>
      <c r="I146" s="238">
        <f>I145+(Configurar!$B$14*Configurar!$B$20)</f>
        <v>2520</v>
      </c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373">
        <v>44306</v>
      </c>
      <c r="AE146" s="374">
        <f t="shared" si="5"/>
        <v>44306</v>
      </c>
      <c r="AF146" s="95"/>
      <c r="AG146" s="95"/>
      <c r="AH146" s="95"/>
      <c r="AI146" s="95"/>
      <c r="AJ146" s="95"/>
      <c r="AK146" s="95"/>
      <c r="AL146" s="95"/>
      <c r="AM146" s="95"/>
      <c r="AN146" s="251"/>
      <c r="AO146" s="251"/>
      <c r="AP146" s="454"/>
      <c r="AQ146" s="251"/>
      <c r="AR146" s="251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55"/>
      <c r="CA146" s="55"/>
      <c r="CB146" s="55"/>
      <c r="CC146" s="55"/>
      <c r="CD146" s="55"/>
      <c r="CE146" s="55"/>
      <c r="CF146" s="55"/>
      <c r="CG146" s="55"/>
      <c r="CH146" s="55"/>
      <c r="CI146" s="55"/>
      <c r="CJ146" s="55"/>
      <c r="CK146" s="55"/>
      <c r="CL146" s="55"/>
      <c r="CM146" s="55"/>
      <c r="CN146" s="55"/>
      <c r="CO146" s="55"/>
      <c r="CP146" s="55"/>
      <c r="CQ146" s="55"/>
      <c r="CR146" s="55"/>
      <c r="CS146" s="55"/>
      <c r="CT146" s="55"/>
      <c r="CU146" s="55"/>
      <c r="CV146" s="55"/>
      <c r="CW146" s="55"/>
      <c r="CX146" s="55"/>
      <c r="CY146" s="55"/>
      <c r="CZ146" s="55"/>
      <c r="DA146" s="55"/>
      <c r="DB146" s="55"/>
      <c r="DC146" s="55"/>
      <c r="DD146" s="55"/>
      <c r="DE146" s="55"/>
      <c r="DF146" s="55"/>
      <c r="DG146" s="55"/>
      <c r="DH146" s="55"/>
      <c r="DI146" s="55"/>
      <c r="DJ146" s="55"/>
      <c r="DK146" s="55"/>
      <c r="DL146" s="55"/>
      <c r="DM146" s="55"/>
      <c r="DN146" s="55"/>
      <c r="DO146" s="55"/>
      <c r="DP146" s="55"/>
      <c r="DQ146" s="55"/>
      <c r="DR146" s="55"/>
      <c r="DS146" s="55"/>
      <c r="DT146" s="55"/>
      <c r="DU146" s="55"/>
      <c r="DV146" s="55"/>
      <c r="DW146" s="55"/>
      <c r="DX146" s="55"/>
      <c r="DY146" s="55"/>
      <c r="DZ146" s="55"/>
      <c r="EA146" s="55"/>
    </row>
    <row r="147" spans="1:131" s="96" customFormat="1">
      <c r="A147" s="95"/>
      <c r="B147" s="369">
        <v>44299</v>
      </c>
      <c r="C147" s="370">
        <f t="shared" si="6"/>
        <v>44299</v>
      </c>
      <c r="D147" s="371">
        <v>9</v>
      </c>
      <c r="E147" s="87">
        <f>ABR!L16</f>
        <v>0</v>
      </c>
      <c r="F147" s="87">
        <f>ABR!N16</f>
        <v>0</v>
      </c>
      <c r="G147" s="85">
        <f>Configurar!$B$14</f>
        <v>1000</v>
      </c>
      <c r="H147" s="87">
        <f>H146+(Configurar!$B$14*Configurar!$B$18)</f>
        <v>4850</v>
      </c>
      <c r="I147" s="238">
        <f>I146+(Configurar!$B$14*Configurar!$B$20)</f>
        <v>2540</v>
      </c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373">
        <v>44307</v>
      </c>
      <c r="AE147" s="374">
        <f t="shared" si="5"/>
        <v>44307</v>
      </c>
      <c r="AF147" s="95"/>
      <c r="AG147" s="95"/>
      <c r="AH147" s="95"/>
      <c r="AI147" s="95"/>
      <c r="AJ147" s="95"/>
      <c r="AK147" s="95"/>
      <c r="AL147" s="95"/>
      <c r="AM147" s="95"/>
      <c r="AN147" s="251"/>
      <c r="AO147" s="251"/>
      <c r="AP147" s="454"/>
      <c r="AQ147" s="251"/>
      <c r="AR147" s="251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55"/>
      <c r="CA147" s="55"/>
      <c r="CB147" s="55"/>
      <c r="CC147" s="55"/>
      <c r="CD147" s="55"/>
      <c r="CE147" s="55"/>
      <c r="CF147" s="55"/>
      <c r="CG147" s="55"/>
      <c r="CH147" s="55"/>
      <c r="CI147" s="55"/>
      <c r="CJ147" s="55"/>
      <c r="CK147" s="55"/>
      <c r="CL147" s="55"/>
      <c r="CM147" s="55"/>
      <c r="CN147" s="55"/>
      <c r="CO147" s="55"/>
      <c r="CP147" s="55"/>
      <c r="CQ147" s="55"/>
      <c r="CR147" s="55"/>
      <c r="CS147" s="55"/>
      <c r="CT147" s="55"/>
      <c r="CU147" s="55"/>
      <c r="CV147" s="55"/>
      <c r="CW147" s="55"/>
      <c r="CX147" s="55"/>
      <c r="CY147" s="55"/>
      <c r="CZ147" s="55"/>
      <c r="DA147" s="55"/>
      <c r="DB147" s="55"/>
      <c r="DC147" s="55"/>
      <c r="DD147" s="55"/>
      <c r="DE147" s="55"/>
      <c r="DF147" s="55"/>
      <c r="DG147" s="55"/>
      <c r="DH147" s="55"/>
      <c r="DI147" s="55"/>
      <c r="DJ147" s="55"/>
      <c r="DK147" s="55"/>
      <c r="DL147" s="55"/>
      <c r="DM147" s="55"/>
      <c r="DN147" s="55"/>
      <c r="DO147" s="55"/>
      <c r="DP147" s="55"/>
      <c r="DQ147" s="55"/>
      <c r="DR147" s="55"/>
      <c r="DS147" s="55"/>
      <c r="DT147" s="55"/>
      <c r="DU147" s="55"/>
      <c r="DV147" s="55"/>
      <c r="DW147" s="55"/>
      <c r="DX147" s="55"/>
      <c r="DY147" s="55"/>
      <c r="DZ147" s="55"/>
      <c r="EA147" s="55"/>
    </row>
    <row r="148" spans="1:131" s="96" customFormat="1">
      <c r="A148" s="95"/>
      <c r="B148" s="369">
        <v>44300</v>
      </c>
      <c r="C148" s="370">
        <f t="shared" si="6"/>
        <v>44300</v>
      </c>
      <c r="D148" s="371">
        <v>10</v>
      </c>
      <c r="E148" s="87">
        <f>ABR!L17</f>
        <v>0</v>
      </c>
      <c r="F148" s="87">
        <f>ABR!N17</f>
        <v>0</v>
      </c>
      <c r="G148" s="85">
        <f>Configurar!$B$14</f>
        <v>1000</v>
      </c>
      <c r="H148" s="87">
        <f>H147+(Configurar!$B$14*Configurar!$B$18)</f>
        <v>4900</v>
      </c>
      <c r="I148" s="238">
        <f>I147+(Configurar!$B$14*Configurar!$B$20)</f>
        <v>2560</v>
      </c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373">
        <v>44308</v>
      </c>
      <c r="AE148" s="374">
        <f t="shared" si="5"/>
        <v>44308</v>
      </c>
      <c r="AF148" s="95"/>
      <c r="AG148" s="95"/>
      <c r="AH148" s="95"/>
      <c r="AI148" s="95"/>
      <c r="AJ148" s="95"/>
      <c r="AK148" s="95"/>
      <c r="AL148" s="95"/>
      <c r="AM148" s="95"/>
      <c r="AN148" s="251"/>
      <c r="AO148" s="251"/>
      <c r="AP148" s="454"/>
      <c r="AQ148" s="251"/>
      <c r="AR148" s="251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55"/>
      <c r="CA148" s="55"/>
      <c r="CB148" s="55"/>
      <c r="CC148" s="55"/>
      <c r="CD148" s="55"/>
      <c r="CE148" s="55"/>
      <c r="CF148" s="55"/>
      <c r="CG148" s="55"/>
      <c r="CH148" s="55"/>
      <c r="CI148" s="55"/>
      <c r="CJ148" s="55"/>
      <c r="CK148" s="55"/>
      <c r="CL148" s="55"/>
      <c r="CM148" s="55"/>
      <c r="CN148" s="55"/>
      <c r="CO148" s="55"/>
      <c r="CP148" s="55"/>
      <c r="CQ148" s="55"/>
      <c r="CR148" s="55"/>
      <c r="CS148" s="55"/>
      <c r="CT148" s="55"/>
      <c r="CU148" s="55"/>
      <c r="CV148" s="55"/>
      <c r="CW148" s="55"/>
      <c r="CX148" s="55"/>
      <c r="CY148" s="55"/>
      <c r="CZ148" s="55"/>
      <c r="DA148" s="55"/>
      <c r="DB148" s="55"/>
      <c r="DC148" s="55"/>
      <c r="DD148" s="55"/>
      <c r="DE148" s="55"/>
      <c r="DF148" s="55"/>
      <c r="DG148" s="55"/>
      <c r="DH148" s="55"/>
      <c r="DI148" s="55"/>
      <c r="DJ148" s="55"/>
      <c r="DK148" s="55"/>
      <c r="DL148" s="55"/>
      <c r="DM148" s="55"/>
      <c r="DN148" s="55"/>
      <c r="DO148" s="55"/>
      <c r="DP148" s="55"/>
      <c r="DQ148" s="55"/>
      <c r="DR148" s="55"/>
      <c r="DS148" s="55"/>
      <c r="DT148" s="55"/>
      <c r="DU148" s="55"/>
      <c r="DV148" s="55"/>
      <c r="DW148" s="55"/>
      <c r="DX148" s="55"/>
      <c r="DY148" s="55"/>
      <c r="DZ148" s="55"/>
      <c r="EA148" s="55"/>
    </row>
    <row r="149" spans="1:131" s="96" customFormat="1">
      <c r="A149" s="95"/>
      <c r="B149" s="369">
        <v>44301</v>
      </c>
      <c r="C149" s="370">
        <f t="shared" si="6"/>
        <v>44301</v>
      </c>
      <c r="D149" s="371">
        <v>11</v>
      </c>
      <c r="E149" s="87">
        <f>ABR!L18</f>
        <v>0</v>
      </c>
      <c r="F149" s="87">
        <f>ABR!N18</f>
        <v>0</v>
      </c>
      <c r="G149" s="85">
        <f>Configurar!$B$14</f>
        <v>1000</v>
      </c>
      <c r="H149" s="87">
        <f>H148+(Configurar!$B$14*Configurar!$B$18)</f>
        <v>4950</v>
      </c>
      <c r="I149" s="238">
        <f>I148+(Configurar!$B$14*Configurar!$B$20)</f>
        <v>2580</v>
      </c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373">
        <v>44309</v>
      </c>
      <c r="AE149" s="374">
        <f t="shared" si="5"/>
        <v>44309</v>
      </c>
      <c r="AF149" s="95"/>
      <c r="AG149" s="95"/>
      <c r="AH149" s="95"/>
      <c r="AI149" s="95"/>
      <c r="AJ149" s="95"/>
      <c r="AK149" s="95"/>
      <c r="AL149" s="95"/>
      <c r="AM149" s="95"/>
      <c r="AN149" s="251"/>
      <c r="AO149" s="251"/>
      <c r="AP149" s="454"/>
      <c r="AQ149" s="251"/>
      <c r="AR149" s="251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55"/>
      <c r="CA149" s="55"/>
      <c r="CB149" s="55"/>
      <c r="CC149" s="55"/>
      <c r="CD149" s="55"/>
      <c r="CE149" s="55"/>
      <c r="CF149" s="55"/>
      <c r="CG149" s="55"/>
      <c r="CH149" s="55"/>
      <c r="CI149" s="55"/>
      <c r="CJ149" s="55"/>
      <c r="CK149" s="55"/>
      <c r="CL149" s="55"/>
      <c r="CM149" s="55"/>
      <c r="CN149" s="55"/>
      <c r="CO149" s="55"/>
      <c r="CP149" s="55"/>
      <c r="CQ149" s="55"/>
      <c r="CR149" s="55"/>
      <c r="CS149" s="55"/>
      <c r="CT149" s="55"/>
      <c r="CU149" s="55"/>
      <c r="CV149" s="55"/>
      <c r="CW149" s="55"/>
      <c r="CX149" s="55"/>
      <c r="CY149" s="55"/>
      <c r="CZ149" s="55"/>
      <c r="DA149" s="55"/>
      <c r="DB149" s="55"/>
      <c r="DC149" s="55"/>
      <c r="DD149" s="55"/>
      <c r="DE149" s="55"/>
      <c r="DF149" s="55"/>
      <c r="DG149" s="55"/>
      <c r="DH149" s="55"/>
      <c r="DI149" s="55"/>
      <c r="DJ149" s="55"/>
      <c r="DK149" s="55"/>
      <c r="DL149" s="55"/>
      <c r="DM149" s="55"/>
      <c r="DN149" s="55"/>
      <c r="DO149" s="55"/>
      <c r="DP149" s="55"/>
      <c r="DQ149" s="55"/>
      <c r="DR149" s="55"/>
      <c r="DS149" s="55"/>
      <c r="DT149" s="55"/>
      <c r="DU149" s="55"/>
      <c r="DV149" s="55"/>
      <c r="DW149" s="55"/>
      <c r="DX149" s="55"/>
      <c r="DY149" s="55"/>
      <c r="DZ149" s="55"/>
      <c r="EA149" s="55"/>
    </row>
    <row r="150" spans="1:131" s="96" customFormat="1">
      <c r="A150" s="95"/>
      <c r="B150" s="369">
        <v>44302</v>
      </c>
      <c r="C150" s="370">
        <f t="shared" si="6"/>
        <v>44302</v>
      </c>
      <c r="D150" s="371">
        <v>12</v>
      </c>
      <c r="E150" s="87">
        <f>ABR!L19</f>
        <v>0</v>
      </c>
      <c r="F150" s="87">
        <f>ABR!N19</f>
        <v>0</v>
      </c>
      <c r="G150" s="85">
        <f>Configurar!$B$14</f>
        <v>1000</v>
      </c>
      <c r="H150" s="87">
        <f>H149+(Configurar!$B$14*Configurar!$B$18)</f>
        <v>5000</v>
      </c>
      <c r="I150" s="238">
        <f>I149+(Configurar!$B$14*Configurar!$B$20)</f>
        <v>2600</v>
      </c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373">
        <v>44312</v>
      </c>
      <c r="AE150" s="374">
        <f t="shared" si="5"/>
        <v>44312</v>
      </c>
      <c r="AF150" s="95"/>
      <c r="AG150" s="95"/>
      <c r="AH150" s="95"/>
      <c r="AI150" s="95"/>
      <c r="AJ150" s="95"/>
      <c r="AK150" s="95"/>
      <c r="AL150" s="95"/>
      <c r="AM150" s="95"/>
      <c r="AN150" s="251"/>
      <c r="AO150" s="251"/>
      <c r="AP150" s="454"/>
      <c r="AQ150" s="251"/>
      <c r="AR150" s="251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55"/>
      <c r="CI150" s="55"/>
      <c r="CJ150" s="55"/>
      <c r="CK150" s="55"/>
      <c r="CL150" s="55"/>
      <c r="CM150" s="55"/>
      <c r="CN150" s="55"/>
      <c r="CO150" s="55"/>
      <c r="CP150" s="55"/>
      <c r="CQ150" s="55"/>
      <c r="CR150" s="55"/>
      <c r="CS150" s="55"/>
      <c r="CT150" s="55"/>
      <c r="CU150" s="55"/>
      <c r="CV150" s="55"/>
      <c r="CW150" s="55"/>
      <c r="CX150" s="55"/>
      <c r="CY150" s="55"/>
      <c r="CZ150" s="55"/>
      <c r="DA150" s="55"/>
      <c r="DB150" s="55"/>
      <c r="DC150" s="55"/>
      <c r="DD150" s="55"/>
      <c r="DE150" s="55"/>
      <c r="DF150" s="55"/>
      <c r="DG150" s="55"/>
      <c r="DH150" s="55"/>
      <c r="DI150" s="55"/>
      <c r="DJ150" s="55"/>
      <c r="DK150" s="55"/>
      <c r="DL150" s="55"/>
      <c r="DM150" s="55"/>
      <c r="DN150" s="55"/>
      <c r="DO150" s="55"/>
      <c r="DP150" s="55"/>
      <c r="DQ150" s="55"/>
      <c r="DR150" s="55"/>
      <c r="DS150" s="55"/>
      <c r="DT150" s="55"/>
      <c r="DU150" s="55"/>
      <c r="DV150" s="55"/>
      <c r="DW150" s="55"/>
      <c r="DX150" s="55"/>
      <c r="DY150" s="55"/>
      <c r="DZ150" s="55"/>
      <c r="EA150" s="55"/>
    </row>
    <row r="151" spans="1:131" s="96" customFormat="1">
      <c r="A151" s="95"/>
      <c r="B151" s="369">
        <v>44305</v>
      </c>
      <c r="C151" s="370">
        <f t="shared" si="6"/>
        <v>44305</v>
      </c>
      <c r="D151" s="371">
        <v>13</v>
      </c>
      <c r="E151" s="87">
        <f>ABR!L20</f>
        <v>0</v>
      </c>
      <c r="F151" s="87">
        <f>ABR!N20</f>
        <v>0</v>
      </c>
      <c r="G151" s="85">
        <f>Configurar!$B$14</f>
        <v>1000</v>
      </c>
      <c r="H151" s="87">
        <f>H150+(Configurar!$B$14*Configurar!$B$18)</f>
        <v>5050</v>
      </c>
      <c r="I151" s="238">
        <f>I150+(Configurar!$B$14*Configurar!$B$20)</f>
        <v>2620</v>
      </c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373">
        <v>44313</v>
      </c>
      <c r="AE151" s="374">
        <f t="shared" si="5"/>
        <v>44313</v>
      </c>
      <c r="AF151" s="95"/>
      <c r="AG151" s="95"/>
      <c r="AH151" s="95"/>
      <c r="AI151" s="95"/>
      <c r="AJ151" s="95"/>
      <c r="AK151" s="95"/>
      <c r="AL151" s="95"/>
      <c r="AM151" s="95"/>
      <c r="AN151" s="251"/>
      <c r="AO151" s="251"/>
      <c r="AP151" s="454"/>
      <c r="AQ151" s="251"/>
      <c r="AR151" s="251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  <c r="CU151" s="55"/>
      <c r="CV151" s="55"/>
      <c r="CW151" s="55"/>
      <c r="CX151" s="55"/>
      <c r="CY151" s="55"/>
      <c r="CZ151" s="55"/>
      <c r="DA151" s="55"/>
      <c r="DB151" s="55"/>
      <c r="DC151" s="55"/>
      <c r="DD151" s="55"/>
      <c r="DE151" s="55"/>
      <c r="DF151" s="55"/>
      <c r="DG151" s="55"/>
      <c r="DH151" s="55"/>
      <c r="DI151" s="55"/>
      <c r="DJ151" s="55"/>
      <c r="DK151" s="55"/>
      <c r="DL151" s="55"/>
      <c r="DM151" s="55"/>
      <c r="DN151" s="55"/>
      <c r="DO151" s="55"/>
      <c r="DP151" s="55"/>
      <c r="DQ151" s="55"/>
      <c r="DR151" s="55"/>
      <c r="DS151" s="55"/>
      <c r="DT151" s="55"/>
      <c r="DU151" s="55"/>
      <c r="DV151" s="55"/>
      <c r="DW151" s="55"/>
      <c r="DX151" s="55"/>
      <c r="DY151" s="55"/>
      <c r="DZ151" s="55"/>
      <c r="EA151" s="55"/>
    </row>
    <row r="152" spans="1:131" s="96" customFormat="1">
      <c r="A152" s="95"/>
      <c r="B152" s="369">
        <v>44306</v>
      </c>
      <c r="C152" s="370">
        <f t="shared" si="6"/>
        <v>44306</v>
      </c>
      <c r="D152" s="371">
        <v>14</v>
      </c>
      <c r="E152" s="87">
        <f>ABR!L21</f>
        <v>0</v>
      </c>
      <c r="F152" s="87">
        <f>ABR!N21</f>
        <v>0</v>
      </c>
      <c r="G152" s="85">
        <f>Configurar!$B$14</f>
        <v>1000</v>
      </c>
      <c r="H152" s="87">
        <f>H151+(Configurar!$B$14*Configurar!$B$18)</f>
        <v>5100</v>
      </c>
      <c r="I152" s="238">
        <f>I151+(Configurar!$B$14*Configurar!$B$20)</f>
        <v>2640</v>
      </c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373">
        <v>44314</v>
      </c>
      <c r="AE152" s="374">
        <f t="shared" si="5"/>
        <v>44314</v>
      </c>
      <c r="AF152" s="95"/>
      <c r="AG152" s="95"/>
      <c r="AH152" s="95"/>
      <c r="AI152" s="95"/>
      <c r="AJ152" s="95"/>
      <c r="AK152" s="95"/>
      <c r="AL152" s="95"/>
      <c r="AM152" s="95"/>
      <c r="AN152" s="251"/>
      <c r="AO152" s="251"/>
      <c r="AP152" s="454"/>
      <c r="AQ152" s="251"/>
      <c r="AR152" s="251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55"/>
      <c r="CA152" s="55"/>
      <c r="CB152" s="55"/>
      <c r="CC152" s="55"/>
      <c r="CD152" s="55"/>
      <c r="CE152" s="55"/>
      <c r="CF152" s="55"/>
      <c r="CG152" s="55"/>
      <c r="CH152" s="55"/>
      <c r="CI152" s="55"/>
      <c r="CJ152" s="55"/>
      <c r="CK152" s="55"/>
      <c r="CL152" s="55"/>
      <c r="CM152" s="55"/>
      <c r="CN152" s="55"/>
      <c r="CO152" s="55"/>
      <c r="CP152" s="55"/>
      <c r="CQ152" s="55"/>
      <c r="CR152" s="55"/>
      <c r="CS152" s="55"/>
      <c r="CT152" s="55"/>
      <c r="CU152" s="55"/>
      <c r="CV152" s="55"/>
      <c r="CW152" s="55"/>
      <c r="CX152" s="55"/>
      <c r="CY152" s="55"/>
      <c r="CZ152" s="55"/>
      <c r="DA152" s="55"/>
      <c r="DB152" s="55"/>
      <c r="DC152" s="55"/>
      <c r="DD152" s="55"/>
      <c r="DE152" s="55"/>
      <c r="DF152" s="55"/>
      <c r="DG152" s="55"/>
      <c r="DH152" s="55"/>
      <c r="DI152" s="55"/>
      <c r="DJ152" s="55"/>
      <c r="DK152" s="55"/>
      <c r="DL152" s="55"/>
      <c r="DM152" s="55"/>
      <c r="DN152" s="55"/>
      <c r="DO152" s="55"/>
      <c r="DP152" s="55"/>
      <c r="DQ152" s="55"/>
      <c r="DR152" s="55"/>
      <c r="DS152" s="55"/>
      <c r="DT152" s="55"/>
      <c r="DU152" s="55"/>
      <c r="DV152" s="55"/>
      <c r="DW152" s="55"/>
      <c r="DX152" s="55"/>
      <c r="DY152" s="55"/>
      <c r="DZ152" s="55"/>
      <c r="EA152" s="55"/>
    </row>
    <row r="153" spans="1:131" s="96" customFormat="1">
      <c r="A153" s="95"/>
      <c r="B153" s="369">
        <v>44307</v>
      </c>
      <c r="C153" s="370">
        <f t="shared" si="6"/>
        <v>44307</v>
      </c>
      <c r="D153" s="371">
        <v>15</v>
      </c>
      <c r="E153" s="87">
        <f>ABR!L22</f>
        <v>0</v>
      </c>
      <c r="F153" s="87">
        <f>ABR!N22</f>
        <v>0</v>
      </c>
      <c r="G153" s="85">
        <f>Configurar!$B$14</f>
        <v>1000</v>
      </c>
      <c r="H153" s="87">
        <f>H152+(Configurar!$B$14*Configurar!$B$18)</f>
        <v>5150</v>
      </c>
      <c r="I153" s="238">
        <f>I152+(Configurar!$B$14*Configurar!$B$20)</f>
        <v>2660</v>
      </c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373">
        <v>44315</v>
      </c>
      <c r="AE153" s="374">
        <f t="shared" si="5"/>
        <v>44315</v>
      </c>
      <c r="AF153" s="95"/>
      <c r="AG153" s="95"/>
      <c r="AH153" s="95"/>
      <c r="AI153" s="95"/>
      <c r="AJ153" s="95"/>
      <c r="AK153" s="95"/>
      <c r="AL153" s="95"/>
      <c r="AM153" s="95"/>
      <c r="AN153" s="251"/>
      <c r="AO153" s="251"/>
      <c r="AP153" s="454"/>
      <c r="AQ153" s="251"/>
      <c r="AR153" s="251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55"/>
      <c r="CI153" s="55"/>
      <c r="CJ153" s="55"/>
      <c r="CK153" s="55"/>
      <c r="CL153" s="55"/>
      <c r="CM153" s="55"/>
      <c r="CN153" s="55"/>
      <c r="CO153" s="55"/>
      <c r="CP153" s="55"/>
      <c r="CQ153" s="55"/>
      <c r="CR153" s="55"/>
      <c r="CS153" s="55"/>
      <c r="CT153" s="55"/>
      <c r="CU153" s="55"/>
      <c r="CV153" s="55"/>
      <c r="CW153" s="55"/>
      <c r="CX153" s="55"/>
      <c r="CY153" s="55"/>
      <c r="CZ153" s="55"/>
      <c r="DA153" s="55"/>
      <c r="DB153" s="55"/>
      <c r="DC153" s="55"/>
      <c r="DD153" s="55"/>
      <c r="DE153" s="55"/>
      <c r="DF153" s="55"/>
      <c r="DG153" s="55"/>
      <c r="DH153" s="55"/>
      <c r="DI153" s="55"/>
      <c r="DJ153" s="55"/>
      <c r="DK153" s="55"/>
      <c r="DL153" s="55"/>
      <c r="DM153" s="55"/>
      <c r="DN153" s="55"/>
      <c r="DO153" s="55"/>
      <c r="DP153" s="55"/>
      <c r="DQ153" s="55"/>
      <c r="DR153" s="55"/>
      <c r="DS153" s="55"/>
      <c r="DT153" s="55"/>
      <c r="DU153" s="55"/>
      <c r="DV153" s="55"/>
      <c r="DW153" s="55"/>
      <c r="DX153" s="55"/>
      <c r="DY153" s="55"/>
      <c r="DZ153" s="55"/>
      <c r="EA153" s="55"/>
    </row>
    <row r="154" spans="1:131" s="96" customFormat="1">
      <c r="A154" s="95"/>
      <c r="B154" s="369">
        <v>44308</v>
      </c>
      <c r="C154" s="370">
        <f t="shared" si="6"/>
        <v>44308</v>
      </c>
      <c r="D154" s="371">
        <v>16</v>
      </c>
      <c r="E154" s="87">
        <f>ABR!L23</f>
        <v>0</v>
      </c>
      <c r="F154" s="87">
        <f>ABR!N23</f>
        <v>0</v>
      </c>
      <c r="G154" s="85">
        <f>Configurar!$B$14</f>
        <v>1000</v>
      </c>
      <c r="H154" s="87">
        <f>H153+(Configurar!$B$14*Configurar!$B$18)</f>
        <v>5200</v>
      </c>
      <c r="I154" s="238">
        <f>I153+(Configurar!$B$14*Configurar!$B$20)</f>
        <v>2680</v>
      </c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373">
        <v>44316</v>
      </c>
      <c r="AE154" s="374">
        <f t="shared" si="5"/>
        <v>44316</v>
      </c>
      <c r="AF154" s="95"/>
      <c r="AG154" s="95"/>
      <c r="AH154" s="95"/>
      <c r="AI154" s="95"/>
      <c r="AJ154" s="95"/>
      <c r="AK154" s="95"/>
      <c r="AL154" s="95"/>
      <c r="AM154" s="95"/>
      <c r="AN154" s="251"/>
      <c r="AO154" s="251"/>
      <c r="AP154" s="454"/>
      <c r="AQ154" s="251"/>
      <c r="AR154" s="251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  <c r="CG154" s="55"/>
      <c r="CH154" s="55"/>
      <c r="CI154" s="55"/>
      <c r="CJ154" s="55"/>
      <c r="CK154" s="55"/>
      <c r="CL154" s="55"/>
      <c r="CM154" s="55"/>
      <c r="CN154" s="55"/>
      <c r="CO154" s="55"/>
      <c r="CP154" s="55"/>
      <c r="CQ154" s="55"/>
      <c r="CR154" s="55"/>
      <c r="CS154" s="55"/>
      <c r="CT154" s="55"/>
      <c r="CU154" s="55"/>
      <c r="CV154" s="55"/>
      <c r="CW154" s="55"/>
      <c r="CX154" s="55"/>
      <c r="CY154" s="55"/>
      <c r="CZ154" s="55"/>
      <c r="DA154" s="55"/>
      <c r="DB154" s="55"/>
      <c r="DC154" s="55"/>
      <c r="DD154" s="55"/>
      <c r="DE154" s="55"/>
      <c r="DF154" s="55"/>
      <c r="DG154" s="55"/>
      <c r="DH154" s="55"/>
      <c r="DI154" s="55"/>
      <c r="DJ154" s="55"/>
      <c r="DK154" s="55"/>
      <c r="DL154" s="55"/>
      <c r="DM154" s="55"/>
      <c r="DN154" s="55"/>
      <c r="DO154" s="55"/>
      <c r="DP154" s="55"/>
      <c r="DQ154" s="55"/>
      <c r="DR154" s="55"/>
      <c r="DS154" s="55"/>
      <c r="DT154" s="55"/>
      <c r="DU154" s="55"/>
      <c r="DV154" s="55"/>
      <c r="DW154" s="55"/>
      <c r="DX154" s="55"/>
      <c r="DY154" s="55"/>
      <c r="DZ154" s="55"/>
      <c r="EA154" s="55"/>
    </row>
    <row r="155" spans="1:131" s="96" customFormat="1">
      <c r="A155" s="95"/>
      <c r="B155" s="369">
        <v>44309</v>
      </c>
      <c r="C155" s="370">
        <f t="shared" si="6"/>
        <v>44309</v>
      </c>
      <c r="D155" s="371">
        <v>17</v>
      </c>
      <c r="E155" s="87">
        <f>ABR!L24</f>
        <v>0</v>
      </c>
      <c r="F155" s="87">
        <f>ABR!N24</f>
        <v>0</v>
      </c>
      <c r="G155" s="85">
        <f>Configurar!$B$14</f>
        <v>1000</v>
      </c>
      <c r="H155" s="87">
        <f>H154+(Configurar!$B$14*Configurar!$B$18)</f>
        <v>5250</v>
      </c>
      <c r="I155" s="238">
        <f>I154+(Configurar!$B$14*Configurar!$B$20)</f>
        <v>2700</v>
      </c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373"/>
      <c r="AE155" s="374"/>
      <c r="AF155" s="95"/>
      <c r="AG155" s="95"/>
      <c r="AH155" s="95"/>
      <c r="AI155" s="95"/>
      <c r="AJ155" s="95"/>
      <c r="AK155" s="95"/>
      <c r="AL155" s="95"/>
      <c r="AM155" s="95"/>
      <c r="AN155" s="251"/>
      <c r="AO155" s="251"/>
      <c r="AP155" s="454"/>
      <c r="AQ155" s="251"/>
      <c r="AR155" s="251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  <c r="CR155" s="55"/>
      <c r="CS155" s="55"/>
      <c r="CT155" s="55"/>
      <c r="CU155" s="55"/>
      <c r="CV155" s="55"/>
      <c r="CW155" s="55"/>
      <c r="CX155" s="55"/>
      <c r="CY155" s="55"/>
      <c r="CZ155" s="55"/>
      <c r="DA155" s="55"/>
      <c r="DB155" s="55"/>
      <c r="DC155" s="55"/>
      <c r="DD155" s="55"/>
      <c r="DE155" s="55"/>
      <c r="DF155" s="55"/>
      <c r="DG155" s="55"/>
      <c r="DH155" s="55"/>
      <c r="DI155" s="55"/>
      <c r="DJ155" s="55"/>
      <c r="DK155" s="55"/>
      <c r="DL155" s="55"/>
      <c r="DM155" s="55"/>
      <c r="DN155" s="55"/>
      <c r="DO155" s="55"/>
      <c r="DP155" s="55"/>
      <c r="DQ155" s="55"/>
      <c r="DR155" s="55"/>
      <c r="DS155" s="55"/>
      <c r="DT155" s="55"/>
      <c r="DU155" s="55"/>
      <c r="DV155" s="55"/>
      <c r="DW155" s="55"/>
      <c r="DX155" s="55"/>
      <c r="DY155" s="55"/>
      <c r="DZ155" s="55"/>
      <c r="EA155" s="55"/>
    </row>
    <row r="156" spans="1:131" s="96" customFormat="1">
      <c r="A156" s="95"/>
      <c r="B156" s="369">
        <v>44312</v>
      </c>
      <c r="C156" s="370">
        <f t="shared" si="6"/>
        <v>44312</v>
      </c>
      <c r="D156" s="371">
        <v>18</v>
      </c>
      <c r="E156" s="87">
        <f>ABR!L25</f>
        <v>0</v>
      </c>
      <c r="F156" s="87">
        <f>ABR!N25</f>
        <v>0</v>
      </c>
      <c r="G156" s="85">
        <f>Configurar!$B$14</f>
        <v>1000</v>
      </c>
      <c r="H156" s="87">
        <f>H155+(Configurar!$B$14*Configurar!$B$18)</f>
        <v>5300</v>
      </c>
      <c r="I156" s="238">
        <f>I155+(Configurar!$B$14*Configurar!$B$20)</f>
        <v>2720</v>
      </c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373">
        <v>44319</v>
      </c>
      <c r="AE156" s="374">
        <f t="shared" si="5"/>
        <v>44319</v>
      </c>
      <c r="AF156" s="95"/>
      <c r="AG156" s="95"/>
      <c r="AH156" s="95"/>
      <c r="AI156" s="95"/>
      <c r="AJ156" s="95"/>
      <c r="AK156" s="95"/>
      <c r="AL156" s="95"/>
      <c r="AM156" s="95"/>
      <c r="AN156" s="251"/>
      <c r="AO156" s="251"/>
      <c r="AP156" s="454"/>
      <c r="AQ156" s="251"/>
      <c r="AR156" s="251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  <c r="CG156" s="55"/>
      <c r="CH156" s="55"/>
      <c r="CI156" s="55"/>
      <c r="CJ156" s="55"/>
      <c r="CK156" s="55"/>
      <c r="CL156" s="55"/>
      <c r="CM156" s="55"/>
      <c r="CN156" s="55"/>
      <c r="CO156" s="55"/>
      <c r="CP156" s="55"/>
      <c r="CQ156" s="55"/>
      <c r="CR156" s="55"/>
      <c r="CS156" s="55"/>
      <c r="CT156" s="55"/>
      <c r="CU156" s="55"/>
      <c r="CV156" s="55"/>
      <c r="CW156" s="55"/>
      <c r="CX156" s="55"/>
      <c r="CY156" s="55"/>
      <c r="CZ156" s="55"/>
      <c r="DA156" s="55"/>
      <c r="DB156" s="55"/>
      <c r="DC156" s="55"/>
      <c r="DD156" s="55"/>
      <c r="DE156" s="55"/>
      <c r="DF156" s="55"/>
      <c r="DG156" s="55"/>
      <c r="DH156" s="55"/>
      <c r="DI156" s="55"/>
      <c r="DJ156" s="55"/>
      <c r="DK156" s="55"/>
      <c r="DL156" s="55"/>
      <c r="DM156" s="55"/>
      <c r="DN156" s="55"/>
      <c r="DO156" s="55"/>
      <c r="DP156" s="55"/>
      <c r="DQ156" s="55"/>
      <c r="DR156" s="55"/>
      <c r="DS156" s="55"/>
      <c r="DT156" s="55"/>
      <c r="DU156" s="55"/>
      <c r="DV156" s="55"/>
      <c r="DW156" s="55"/>
      <c r="DX156" s="55"/>
      <c r="DY156" s="55"/>
      <c r="DZ156" s="55"/>
      <c r="EA156" s="55"/>
    </row>
    <row r="157" spans="1:131" s="96" customFormat="1">
      <c r="A157" s="95"/>
      <c r="B157" s="369">
        <v>44313</v>
      </c>
      <c r="C157" s="370">
        <f t="shared" si="6"/>
        <v>44313</v>
      </c>
      <c r="D157" s="371">
        <v>19</v>
      </c>
      <c r="E157" s="87">
        <f>ABR!L26</f>
        <v>0</v>
      </c>
      <c r="F157" s="87">
        <f>ABR!N26</f>
        <v>0</v>
      </c>
      <c r="G157" s="85">
        <f>Configurar!$B$14</f>
        <v>1000</v>
      </c>
      <c r="H157" s="87">
        <f>H156+(Configurar!$B$14*Configurar!$B$18)</f>
        <v>5350</v>
      </c>
      <c r="I157" s="238">
        <f>I156+(Configurar!$B$14*Configurar!$B$20)</f>
        <v>2740</v>
      </c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373">
        <v>44320</v>
      </c>
      <c r="AE157" s="374">
        <f t="shared" si="5"/>
        <v>44320</v>
      </c>
      <c r="AF157" s="95"/>
      <c r="AG157" s="95"/>
      <c r="AH157" s="95"/>
      <c r="AI157" s="95"/>
      <c r="AJ157" s="95"/>
      <c r="AK157" s="95"/>
      <c r="AL157" s="95"/>
      <c r="AM157" s="95"/>
      <c r="AN157" s="251"/>
      <c r="AO157" s="251"/>
      <c r="AP157" s="454"/>
      <c r="AQ157" s="251"/>
      <c r="AR157" s="251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  <c r="CG157" s="55"/>
      <c r="CH157" s="55"/>
      <c r="CI157" s="55"/>
      <c r="CJ157" s="55"/>
      <c r="CK157" s="55"/>
      <c r="CL157" s="55"/>
      <c r="CM157" s="55"/>
      <c r="CN157" s="55"/>
      <c r="CO157" s="55"/>
      <c r="CP157" s="55"/>
      <c r="CQ157" s="55"/>
      <c r="CR157" s="55"/>
      <c r="CS157" s="55"/>
      <c r="CT157" s="55"/>
      <c r="CU157" s="55"/>
      <c r="CV157" s="55"/>
      <c r="CW157" s="55"/>
      <c r="CX157" s="55"/>
      <c r="CY157" s="55"/>
      <c r="CZ157" s="55"/>
      <c r="DA157" s="55"/>
      <c r="DB157" s="55"/>
      <c r="DC157" s="55"/>
      <c r="DD157" s="55"/>
      <c r="DE157" s="55"/>
      <c r="DF157" s="55"/>
      <c r="DG157" s="55"/>
      <c r="DH157" s="55"/>
      <c r="DI157" s="55"/>
      <c r="DJ157" s="55"/>
      <c r="DK157" s="55"/>
      <c r="DL157" s="55"/>
      <c r="DM157" s="55"/>
      <c r="DN157" s="55"/>
      <c r="DO157" s="55"/>
      <c r="DP157" s="55"/>
      <c r="DQ157" s="55"/>
      <c r="DR157" s="55"/>
      <c r="DS157" s="55"/>
      <c r="DT157" s="55"/>
      <c r="DU157" s="55"/>
      <c r="DV157" s="55"/>
      <c r="DW157" s="55"/>
      <c r="DX157" s="55"/>
      <c r="DY157" s="55"/>
      <c r="DZ157" s="55"/>
      <c r="EA157" s="55"/>
    </row>
    <row r="158" spans="1:131" s="96" customFormat="1">
      <c r="A158" s="95"/>
      <c r="B158" s="369">
        <v>44314</v>
      </c>
      <c r="C158" s="370">
        <f t="shared" si="6"/>
        <v>44314</v>
      </c>
      <c r="D158" s="371">
        <v>20</v>
      </c>
      <c r="E158" s="87">
        <f>ABR!L27</f>
        <v>0</v>
      </c>
      <c r="F158" s="87">
        <f>ABR!N27</f>
        <v>0</v>
      </c>
      <c r="G158" s="85">
        <f>Configurar!$B$14</f>
        <v>1000</v>
      </c>
      <c r="H158" s="87">
        <f>H157+(Configurar!$B$14*Configurar!$B$18)</f>
        <v>5400</v>
      </c>
      <c r="I158" s="238">
        <f>I157+(Configurar!$B$14*Configurar!$B$20)</f>
        <v>2760</v>
      </c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373">
        <v>44321</v>
      </c>
      <c r="AE158" s="374">
        <f t="shared" si="5"/>
        <v>44321</v>
      </c>
      <c r="AF158" s="95"/>
      <c r="AG158" s="95"/>
      <c r="AH158" s="95"/>
      <c r="AI158" s="95"/>
      <c r="AJ158" s="95"/>
      <c r="AK158" s="95"/>
      <c r="AL158" s="95"/>
      <c r="AM158" s="95"/>
      <c r="AN158" s="251"/>
      <c r="AO158" s="251"/>
      <c r="AP158" s="454"/>
      <c r="AQ158" s="251"/>
      <c r="AR158" s="251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  <c r="CC158" s="55"/>
      <c r="CD158" s="55"/>
      <c r="CE158" s="55"/>
      <c r="CF158" s="55"/>
      <c r="CG158" s="55"/>
      <c r="CH158" s="55"/>
      <c r="CI158" s="55"/>
      <c r="CJ158" s="55"/>
      <c r="CK158" s="55"/>
      <c r="CL158" s="55"/>
      <c r="CM158" s="55"/>
      <c r="CN158" s="55"/>
      <c r="CO158" s="55"/>
      <c r="CP158" s="55"/>
      <c r="CQ158" s="55"/>
      <c r="CR158" s="55"/>
      <c r="CS158" s="55"/>
      <c r="CT158" s="55"/>
      <c r="CU158" s="55"/>
      <c r="CV158" s="55"/>
      <c r="CW158" s="55"/>
      <c r="CX158" s="55"/>
      <c r="CY158" s="55"/>
      <c r="CZ158" s="55"/>
      <c r="DA158" s="55"/>
      <c r="DB158" s="55"/>
      <c r="DC158" s="55"/>
      <c r="DD158" s="55"/>
      <c r="DE158" s="55"/>
      <c r="DF158" s="55"/>
      <c r="DG158" s="55"/>
      <c r="DH158" s="55"/>
      <c r="DI158" s="55"/>
      <c r="DJ158" s="55"/>
      <c r="DK158" s="55"/>
      <c r="DL158" s="55"/>
      <c r="DM158" s="55"/>
      <c r="DN158" s="55"/>
      <c r="DO158" s="55"/>
      <c r="DP158" s="55"/>
      <c r="DQ158" s="55"/>
      <c r="DR158" s="55"/>
      <c r="DS158" s="55"/>
      <c r="DT158" s="55"/>
      <c r="DU158" s="55"/>
      <c r="DV158" s="55"/>
      <c r="DW158" s="55"/>
      <c r="DX158" s="55"/>
      <c r="DY158" s="55"/>
      <c r="DZ158" s="55"/>
      <c r="EA158" s="55"/>
    </row>
    <row r="159" spans="1:131" s="96" customFormat="1">
      <c r="A159" s="95"/>
      <c r="B159" s="369">
        <v>44315</v>
      </c>
      <c r="C159" s="370">
        <f t="shared" si="6"/>
        <v>44315</v>
      </c>
      <c r="D159" s="371">
        <v>21</v>
      </c>
      <c r="E159" s="87">
        <f>ABR!L28</f>
        <v>0</v>
      </c>
      <c r="F159" s="87">
        <f>ABR!N28</f>
        <v>0</v>
      </c>
      <c r="G159" s="85">
        <f>Configurar!$B$14</f>
        <v>1000</v>
      </c>
      <c r="H159" s="87">
        <f>H158+(Configurar!$B$14*Configurar!$B$18)</f>
        <v>5450</v>
      </c>
      <c r="I159" s="238">
        <f>I158+(Configurar!$B$14*Configurar!$B$20)</f>
        <v>2780</v>
      </c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373">
        <v>44322</v>
      </c>
      <c r="AE159" s="374">
        <f t="shared" si="5"/>
        <v>44322</v>
      </c>
      <c r="AF159" s="95"/>
      <c r="AG159" s="95"/>
      <c r="AH159" s="95"/>
      <c r="AI159" s="95"/>
      <c r="AJ159" s="95"/>
      <c r="AK159" s="95"/>
      <c r="AL159" s="95"/>
      <c r="AM159" s="95"/>
      <c r="AN159" s="251"/>
      <c r="AO159" s="251"/>
      <c r="AP159" s="454"/>
      <c r="AQ159" s="251"/>
      <c r="AR159" s="251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  <c r="CG159" s="55"/>
      <c r="CH159" s="55"/>
      <c r="CI159" s="55"/>
      <c r="CJ159" s="55"/>
      <c r="CK159" s="55"/>
      <c r="CL159" s="55"/>
      <c r="CM159" s="55"/>
      <c r="CN159" s="55"/>
      <c r="CO159" s="55"/>
      <c r="CP159" s="55"/>
      <c r="CQ159" s="55"/>
      <c r="CR159" s="55"/>
      <c r="CS159" s="55"/>
      <c r="CT159" s="55"/>
      <c r="CU159" s="55"/>
      <c r="CV159" s="55"/>
      <c r="CW159" s="55"/>
      <c r="CX159" s="55"/>
      <c r="CY159" s="55"/>
      <c r="CZ159" s="55"/>
      <c r="DA159" s="55"/>
      <c r="DB159" s="55"/>
      <c r="DC159" s="55"/>
      <c r="DD159" s="55"/>
      <c r="DE159" s="55"/>
      <c r="DF159" s="55"/>
      <c r="DG159" s="55"/>
      <c r="DH159" s="55"/>
      <c r="DI159" s="55"/>
      <c r="DJ159" s="55"/>
      <c r="DK159" s="55"/>
      <c r="DL159" s="55"/>
      <c r="DM159" s="55"/>
      <c r="DN159" s="55"/>
      <c r="DO159" s="55"/>
      <c r="DP159" s="55"/>
      <c r="DQ159" s="55"/>
      <c r="DR159" s="55"/>
      <c r="DS159" s="55"/>
      <c r="DT159" s="55"/>
      <c r="DU159" s="55"/>
      <c r="DV159" s="55"/>
      <c r="DW159" s="55"/>
      <c r="DX159" s="55"/>
      <c r="DY159" s="55"/>
      <c r="DZ159" s="55"/>
      <c r="EA159" s="55"/>
    </row>
    <row r="160" spans="1:131" s="96" customFormat="1">
      <c r="A160" s="95"/>
      <c r="B160" s="369">
        <v>44316</v>
      </c>
      <c r="C160" s="370">
        <f t="shared" si="6"/>
        <v>44316</v>
      </c>
      <c r="D160" s="371">
        <v>22</v>
      </c>
      <c r="E160" s="87">
        <f>ABR!L29</f>
        <v>0</v>
      </c>
      <c r="F160" s="87">
        <f>ABR!N29</f>
        <v>0</v>
      </c>
      <c r="G160" s="85">
        <f>Configurar!$B$14</f>
        <v>1000</v>
      </c>
      <c r="H160" s="87">
        <f>H159+(Configurar!$B$14*Configurar!$B$18)</f>
        <v>5500</v>
      </c>
      <c r="I160" s="238">
        <f>I159+(Configurar!$B$14*Configurar!$B$20)</f>
        <v>2800</v>
      </c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373">
        <v>44323</v>
      </c>
      <c r="AE160" s="374">
        <f t="shared" si="5"/>
        <v>44323</v>
      </c>
      <c r="AF160" s="95"/>
      <c r="AG160" s="95"/>
      <c r="AH160" s="95"/>
      <c r="AI160" s="95"/>
      <c r="AJ160" s="95"/>
      <c r="AK160" s="95"/>
      <c r="AL160" s="95"/>
      <c r="AM160" s="95"/>
      <c r="AN160" s="251"/>
      <c r="AO160" s="251"/>
      <c r="AP160" s="454"/>
      <c r="AQ160" s="251"/>
      <c r="AR160" s="251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  <c r="CR160" s="55"/>
      <c r="CS160" s="55"/>
      <c r="CT160" s="55"/>
      <c r="CU160" s="55"/>
      <c r="CV160" s="55"/>
      <c r="CW160" s="55"/>
      <c r="CX160" s="55"/>
      <c r="CY160" s="55"/>
      <c r="CZ160" s="55"/>
      <c r="DA160" s="55"/>
      <c r="DB160" s="55"/>
      <c r="DC160" s="55"/>
      <c r="DD160" s="55"/>
      <c r="DE160" s="55"/>
      <c r="DF160" s="55"/>
      <c r="DG160" s="55"/>
      <c r="DH160" s="55"/>
      <c r="DI160" s="55"/>
      <c r="DJ160" s="55"/>
      <c r="DK160" s="55"/>
      <c r="DL160" s="55"/>
      <c r="DM160" s="55"/>
      <c r="DN160" s="55"/>
      <c r="DO160" s="55"/>
      <c r="DP160" s="55"/>
      <c r="DQ160" s="55"/>
      <c r="DR160" s="55"/>
      <c r="DS160" s="55"/>
      <c r="DT160" s="55"/>
      <c r="DU160" s="55"/>
      <c r="DV160" s="55"/>
      <c r="DW160" s="55"/>
      <c r="DX160" s="55"/>
      <c r="DY160" s="55"/>
      <c r="DZ160" s="55"/>
      <c r="EA160" s="55"/>
    </row>
    <row r="161" spans="1:131" s="96" customFormat="1">
      <c r="A161" s="95"/>
      <c r="B161" s="237" t="s">
        <v>46</v>
      </c>
      <c r="C161" s="370" t="str">
        <f t="shared" si="6"/>
        <v>-</v>
      </c>
      <c r="D161" s="371">
        <v>23</v>
      </c>
      <c r="E161" s="87">
        <f>ABR!L30</f>
        <v>0</v>
      </c>
      <c r="F161" s="87">
        <f>ABR!N30</f>
        <v>0</v>
      </c>
      <c r="G161" s="85">
        <f>Configurar!$B$14</f>
        <v>1000</v>
      </c>
      <c r="H161" s="87">
        <f>H160+(Configurar!$B$14*Configurar!$B$18)</f>
        <v>5550</v>
      </c>
      <c r="I161" s="238">
        <f>I160+(Configurar!$B$14*Configurar!$B$20)</f>
        <v>2820</v>
      </c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373">
        <v>44326</v>
      </c>
      <c r="AE161" s="374">
        <f t="shared" si="5"/>
        <v>44326</v>
      </c>
      <c r="AF161" s="95"/>
      <c r="AG161" s="95"/>
      <c r="AH161" s="95"/>
      <c r="AI161" s="95"/>
      <c r="AJ161" s="95"/>
      <c r="AK161" s="95"/>
      <c r="AL161" s="95"/>
      <c r="AM161" s="95"/>
      <c r="AN161" s="251"/>
      <c r="AO161" s="251"/>
      <c r="AP161" s="454"/>
      <c r="AQ161" s="251"/>
      <c r="AR161" s="251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  <c r="CF161" s="55"/>
      <c r="CG161" s="55"/>
      <c r="CH161" s="55"/>
      <c r="CI161" s="55"/>
      <c r="CJ161" s="55"/>
      <c r="CK161" s="55"/>
      <c r="CL161" s="55"/>
      <c r="CM161" s="55"/>
      <c r="CN161" s="55"/>
      <c r="CO161" s="55"/>
      <c r="CP161" s="55"/>
      <c r="CQ161" s="55"/>
      <c r="CR161" s="55"/>
      <c r="CS161" s="55"/>
      <c r="CT161" s="55"/>
      <c r="CU161" s="55"/>
      <c r="CV161" s="55"/>
      <c r="CW161" s="55"/>
      <c r="CX161" s="55"/>
      <c r="CY161" s="55"/>
      <c r="CZ161" s="55"/>
      <c r="DA161" s="55"/>
      <c r="DB161" s="55"/>
      <c r="DC161" s="55"/>
      <c r="DD161" s="55"/>
      <c r="DE161" s="55"/>
      <c r="DF161" s="55"/>
      <c r="DG161" s="55"/>
      <c r="DH161" s="55"/>
      <c r="DI161" s="55"/>
      <c r="DJ161" s="55"/>
      <c r="DK161" s="55"/>
      <c r="DL161" s="55"/>
      <c r="DM161" s="55"/>
      <c r="DN161" s="55"/>
      <c r="DO161" s="55"/>
      <c r="DP161" s="55"/>
      <c r="DQ161" s="55"/>
      <c r="DR161" s="55"/>
      <c r="DS161" s="55"/>
      <c r="DT161" s="55"/>
      <c r="DU161" s="55"/>
      <c r="DV161" s="55"/>
      <c r="DW161" s="55"/>
      <c r="DX161" s="55"/>
      <c r="DY161" s="55"/>
      <c r="DZ161" s="55"/>
      <c r="EA161" s="55"/>
    </row>
    <row r="162" spans="1:131" s="96" customFormat="1">
      <c r="A162" s="95"/>
      <c r="B162" s="237"/>
      <c r="C162" s="370"/>
      <c r="D162" s="371"/>
      <c r="E162" s="87"/>
      <c r="F162" s="87"/>
      <c r="G162" s="85"/>
      <c r="H162" s="87"/>
      <c r="I162" s="238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373">
        <v>44327</v>
      </c>
      <c r="AE162" s="374">
        <f t="shared" si="5"/>
        <v>44327</v>
      </c>
      <c r="AF162" s="95"/>
      <c r="AG162" s="95"/>
      <c r="AH162" s="95"/>
      <c r="AI162" s="95"/>
      <c r="AJ162" s="95"/>
      <c r="AK162" s="95"/>
      <c r="AL162" s="95"/>
      <c r="AM162" s="95"/>
      <c r="AN162" s="251"/>
      <c r="AO162" s="251"/>
      <c r="AP162" s="454"/>
      <c r="AQ162" s="251"/>
      <c r="AR162" s="251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  <c r="CC162" s="55"/>
      <c r="CD162" s="55"/>
      <c r="CE162" s="55"/>
      <c r="CF162" s="55"/>
      <c r="CG162" s="55"/>
      <c r="CH162" s="55"/>
      <c r="CI162" s="55"/>
      <c r="CJ162" s="55"/>
      <c r="CK162" s="55"/>
      <c r="CL162" s="55"/>
      <c r="CM162" s="55"/>
      <c r="CN162" s="55"/>
      <c r="CO162" s="55"/>
      <c r="CP162" s="55"/>
      <c r="CQ162" s="55"/>
      <c r="CR162" s="55"/>
      <c r="CS162" s="55"/>
      <c r="CT162" s="55"/>
      <c r="CU162" s="55"/>
      <c r="CV162" s="55"/>
      <c r="CW162" s="55"/>
      <c r="CX162" s="55"/>
      <c r="CY162" s="55"/>
      <c r="CZ162" s="55"/>
      <c r="DA162" s="55"/>
      <c r="DB162" s="55"/>
      <c r="DC162" s="55"/>
      <c r="DD162" s="55"/>
      <c r="DE162" s="55"/>
      <c r="DF162" s="55"/>
      <c r="DG162" s="55"/>
      <c r="DH162" s="55"/>
      <c r="DI162" s="55"/>
      <c r="DJ162" s="55"/>
      <c r="DK162" s="55"/>
      <c r="DL162" s="55"/>
      <c r="DM162" s="55"/>
      <c r="DN162" s="55"/>
      <c r="DO162" s="55"/>
      <c r="DP162" s="55"/>
      <c r="DQ162" s="55"/>
      <c r="DR162" s="55"/>
      <c r="DS162" s="55"/>
      <c r="DT162" s="55"/>
      <c r="DU162" s="55"/>
      <c r="DV162" s="55"/>
      <c r="DW162" s="55"/>
      <c r="DX162" s="55"/>
      <c r="DY162" s="55"/>
      <c r="DZ162" s="55"/>
      <c r="EA162" s="55"/>
    </row>
    <row r="163" spans="1:131" s="96" customFormat="1">
      <c r="A163" s="95"/>
      <c r="B163" s="372">
        <v>44319</v>
      </c>
      <c r="C163" s="370">
        <f t="shared" si="6"/>
        <v>44319</v>
      </c>
      <c r="D163" s="371">
        <v>1</v>
      </c>
      <c r="E163" s="87">
        <f>MAI!L8</f>
        <v>0</v>
      </c>
      <c r="F163" s="87">
        <f>MAI!N8</f>
        <v>0</v>
      </c>
      <c r="G163" s="85">
        <f>Configurar!$B$14</f>
        <v>1000</v>
      </c>
      <c r="H163" s="87">
        <f>H161+(Configurar!$B$14*Configurar!$B$18)</f>
        <v>5600</v>
      </c>
      <c r="I163" s="238">
        <f>I161+(Configurar!$B$14*Configurar!$B$20)</f>
        <v>2840</v>
      </c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373">
        <v>44328</v>
      </c>
      <c r="AE163" s="374">
        <f t="shared" si="5"/>
        <v>44328</v>
      </c>
      <c r="AF163" s="95"/>
      <c r="AG163" s="95"/>
      <c r="AH163" s="95"/>
      <c r="AI163" s="95"/>
      <c r="AJ163" s="95"/>
      <c r="AK163" s="95"/>
      <c r="AL163" s="95"/>
      <c r="AM163" s="95"/>
      <c r="AN163" s="251"/>
      <c r="AO163" s="251"/>
      <c r="AP163" s="454"/>
      <c r="AQ163" s="251"/>
      <c r="AR163" s="251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  <c r="CF163" s="55"/>
      <c r="CG163" s="55"/>
      <c r="CH163" s="55"/>
      <c r="CI163" s="55"/>
      <c r="CJ163" s="55"/>
      <c r="CK163" s="55"/>
      <c r="CL163" s="55"/>
      <c r="CM163" s="55"/>
      <c r="CN163" s="55"/>
      <c r="CO163" s="55"/>
      <c r="CP163" s="55"/>
      <c r="CQ163" s="55"/>
      <c r="CR163" s="55"/>
      <c r="CS163" s="55"/>
      <c r="CT163" s="55"/>
      <c r="CU163" s="55"/>
      <c r="CV163" s="55"/>
      <c r="CW163" s="55"/>
      <c r="CX163" s="55"/>
      <c r="CY163" s="55"/>
      <c r="CZ163" s="55"/>
      <c r="DA163" s="55"/>
      <c r="DB163" s="55"/>
      <c r="DC163" s="55"/>
      <c r="DD163" s="55"/>
      <c r="DE163" s="55"/>
      <c r="DF163" s="55"/>
      <c r="DG163" s="55"/>
      <c r="DH163" s="55"/>
      <c r="DI163" s="55"/>
      <c r="DJ163" s="55"/>
      <c r="DK163" s="55"/>
      <c r="DL163" s="55"/>
      <c r="DM163" s="55"/>
      <c r="DN163" s="55"/>
      <c r="DO163" s="55"/>
      <c r="DP163" s="55"/>
      <c r="DQ163" s="55"/>
      <c r="DR163" s="55"/>
      <c r="DS163" s="55"/>
      <c r="DT163" s="55"/>
      <c r="DU163" s="55"/>
      <c r="DV163" s="55"/>
      <c r="DW163" s="55"/>
      <c r="DX163" s="55"/>
      <c r="DY163" s="55"/>
      <c r="DZ163" s="55"/>
      <c r="EA163" s="55"/>
    </row>
    <row r="164" spans="1:131" s="96" customFormat="1">
      <c r="A164" s="95"/>
      <c r="B164" s="372">
        <v>44320</v>
      </c>
      <c r="C164" s="370">
        <f t="shared" si="6"/>
        <v>44320</v>
      </c>
      <c r="D164" s="371">
        <v>2</v>
      </c>
      <c r="E164" s="87">
        <f>MAI!L9</f>
        <v>0</v>
      </c>
      <c r="F164" s="87">
        <f>MAI!N9</f>
        <v>0</v>
      </c>
      <c r="G164" s="85">
        <f>Configurar!$B$14</f>
        <v>1000</v>
      </c>
      <c r="H164" s="87">
        <f>H163+(Configurar!$B$14*Configurar!$B$18)</f>
        <v>5650</v>
      </c>
      <c r="I164" s="238">
        <f>I163+(Configurar!$B$14*Configurar!$B$20)</f>
        <v>2860</v>
      </c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373">
        <v>44329</v>
      </c>
      <c r="AE164" s="374">
        <f t="shared" si="5"/>
        <v>44329</v>
      </c>
      <c r="AF164" s="95"/>
      <c r="AG164" s="95"/>
      <c r="AH164" s="95"/>
      <c r="AI164" s="95"/>
      <c r="AJ164" s="95"/>
      <c r="AK164" s="95"/>
      <c r="AL164" s="95"/>
      <c r="AM164" s="95"/>
      <c r="AN164" s="251"/>
      <c r="AO164" s="251"/>
      <c r="AP164" s="454"/>
      <c r="AQ164" s="251"/>
      <c r="AR164" s="251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  <c r="CF164" s="55"/>
      <c r="CG164" s="55"/>
      <c r="CH164" s="55"/>
      <c r="CI164" s="55"/>
      <c r="CJ164" s="55"/>
      <c r="CK164" s="55"/>
      <c r="CL164" s="55"/>
      <c r="CM164" s="55"/>
      <c r="CN164" s="55"/>
      <c r="CO164" s="55"/>
      <c r="CP164" s="55"/>
      <c r="CQ164" s="55"/>
      <c r="CR164" s="55"/>
      <c r="CS164" s="55"/>
      <c r="CT164" s="55"/>
      <c r="CU164" s="55"/>
      <c r="CV164" s="55"/>
      <c r="CW164" s="55"/>
      <c r="CX164" s="55"/>
      <c r="CY164" s="55"/>
      <c r="CZ164" s="55"/>
      <c r="DA164" s="55"/>
      <c r="DB164" s="55"/>
      <c r="DC164" s="55"/>
      <c r="DD164" s="55"/>
      <c r="DE164" s="55"/>
      <c r="DF164" s="55"/>
      <c r="DG164" s="55"/>
      <c r="DH164" s="55"/>
      <c r="DI164" s="55"/>
      <c r="DJ164" s="55"/>
      <c r="DK164" s="55"/>
      <c r="DL164" s="55"/>
      <c r="DM164" s="55"/>
      <c r="DN164" s="55"/>
      <c r="DO164" s="55"/>
      <c r="DP164" s="55"/>
      <c r="DQ164" s="55"/>
      <c r="DR164" s="55"/>
      <c r="DS164" s="55"/>
      <c r="DT164" s="55"/>
      <c r="DU164" s="55"/>
      <c r="DV164" s="55"/>
      <c r="DW164" s="55"/>
      <c r="DX164" s="55"/>
      <c r="DY164" s="55"/>
      <c r="DZ164" s="55"/>
      <c r="EA164" s="55"/>
    </row>
    <row r="165" spans="1:131" s="96" customFormat="1">
      <c r="A165" s="95"/>
      <c r="B165" s="372">
        <v>44321</v>
      </c>
      <c r="C165" s="370">
        <f t="shared" si="6"/>
        <v>44321</v>
      </c>
      <c r="D165" s="371">
        <v>3</v>
      </c>
      <c r="E165" s="87">
        <f>MAI!L10</f>
        <v>0</v>
      </c>
      <c r="F165" s="87">
        <f>MAI!N10</f>
        <v>0</v>
      </c>
      <c r="G165" s="85">
        <f>Configurar!$B$14</f>
        <v>1000</v>
      </c>
      <c r="H165" s="87">
        <f>H164+(Configurar!$B$14*Configurar!$B$18)</f>
        <v>5700</v>
      </c>
      <c r="I165" s="238">
        <f>I164+(Configurar!$B$14*Configurar!$B$20)</f>
        <v>2880</v>
      </c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373">
        <v>44330</v>
      </c>
      <c r="AE165" s="374">
        <f t="shared" si="5"/>
        <v>44330</v>
      </c>
      <c r="AF165" s="95"/>
      <c r="AG165" s="95"/>
      <c r="AH165" s="95"/>
      <c r="AI165" s="95"/>
      <c r="AJ165" s="95"/>
      <c r="AK165" s="95"/>
      <c r="AL165" s="95"/>
      <c r="AM165" s="95"/>
      <c r="AN165" s="251"/>
      <c r="AO165" s="251"/>
      <c r="AP165" s="454"/>
      <c r="AQ165" s="251"/>
      <c r="AR165" s="251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55"/>
      <c r="CG165" s="55"/>
      <c r="CH165" s="55"/>
      <c r="CI165" s="55"/>
      <c r="CJ165" s="55"/>
      <c r="CK165" s="55"/>
      <c r="CL165" s="55"/>
      <c r="CM165" s="55"/>
      <c r="CN165" s="55"/>
      <c r="CO165" s="55"/>
      <c r="CP165" s="55"/>
      <c r="CQ165" s="55"/>
      <c r="CR165" s="55"/>
      <c r="CS165" s="55"/>
      <c r="CT165" s="55"/>
      <c r="CU165" s="55"/>
      <c r="CV165" s="55"/>
      <c r="CW165" s="55"/>
      <c r="CX165" s="55"/>
      <c r="CY165" s="55"/>
      <c r="CZ165" s="55"/>
      <c r="DA165" s="55"/>
      <c r="DB165" s="55"/>
      <c r="DC165" s="55"/>
      <c r="DD165" s="55"/>
      <c r="DE165" s="55"/>
      <c r="DF165" s="55"/>
      <c r="DG165" s="55"/>
      <c r="DH165" s="55"/>
      <c r="DI165" s="55"/>
      <c r="DJ165" s="55"/>
      <c r="DK165" s="55"/>
      <c r="DL165" s="55"/>
      <c r="DM165" s="55"/>
      <c r="DN165" s="55"/>
      <c r="DO165" s="55"/>
      <c r="DP165" s="55"/>
      <c r="DQ165" s="55"/>
      <c r="DR165" s="55"/>
      <c r="DS165" s="55"/>
      <c r="DT165" s="55"/>
      <c r="DU165" s="55"/>
      <c r="DV165" s="55"/>
      <c r="DW165" s="55"/>
      <c r="DX165" s="55"/>
      <c r="DY165" s="55"/>
      <c r="DZ165" s="55"/>
      <c r="EA165" s="55"/>
    </row>
    <row r="166" spans="1:131" s="96" customFormat="1">
      <c r="A166" s="95"/>
      <c r="B166" s="372">
        <v>44322</v>
      </c>
      <c r="C166" s="370">
        <f t="shared" si="6"/>
        <v>44322</v>
      </c>
      <c r="D166" s="371">
        <v>4</v>
      </c>
      <c r="E166" s="87">
        <f>MAI!L11</f>
        <v>0</v>
      </c>
      <c r="F166" s="87">
        <f>MAI!N11</f>
        <v>0</v>
      </c>
      <c r="G166" s="85">
        <f>Configurar!$B$14</f>
        <v>1000</v>
      </c>
      <c r="H166" s="87">
        <f>H165+(Configurar!$B$14*Configurar!$B$18)</f>
        <v>5750</v>
      </c>
      <c r="I166" s="238">
        <f>I165+(Configurar!$B$14*Configurar!$B$20)</f>
        <v>2900</v>
      </c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373">
        <v>44333</v>
      </c>
      <c r="AE166" s="374">
        <f t="shared" si="5"/>
        <v>44333</v>
      </c>
      <c r="AF166" s="95"/>
      <c r="AG166" s="95"/>
      <c r="AH166" s="95"/>
      <c r="AI166" s="95"/>
      <c r="AJ166" s="95"/>
      <c r="AK166" s="95"/>
      <c r="AL166" s="95"/>
      <c r="AM166" s="95"/>
      <c r="AN166" s="251"/>
      <c r="AO166" s="251"/>
      <c r="AP166" s="454"/>
      <c r="AQ166" s="251"/>
      <c r="AR166" s="251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  <c r="CG166" s="55"/>
      <c r="CH166" s="55"/>
      <c r="CI166" s="55"/>
      <c r="CJ166" s="55"/>
      <c r="CK166" s="55"/>
      <c r="CL166" s="55"/>
      <c r="CM166" s="55"/>
      <c r="CN166" s="55"/>
      <c r="CO166" s="55"/>
      <c r="CP166" s="55"/>
      <c r="CQ166" s="55"/>
      <c r="CR166" s="55"/>
      <c r="CS166" s="55"/>
      <c r="CT166" s="55"/>
      <c r="CU166" s="55"/>
      <c r="CV166" s="55"/>
      <c r="CW166" s="55"/>
      <c r="CX166" s="55"/>
      <c r="CY166" s="55"/>
      <c r="CZ166" s="55"/>
      <c r="DA166" s="55"/>
      <c r="DB166" s="55"/>
      <c r="DC166" s="55"/>
      <c r="DD166" s="55"/>
      <c r="DE166" s="55"/>
      <c r="DF166" s="55"/>
      <c r="DG166" s="55"/>
      <c r="DH166" s="55"/>
      <c r="DI166" s="55"/>
      <c r="DJ166" s="55"/>
      <c r="DK166" s="55"/>
      <c r="DL166" s="55"/>
      <c r="DM166" s="55"/>
      <c r="DN166" s="55"/>
      <c r="DO166" s="55"/>
      <c r="DP166" s="55"/>
      <c r="DQ166" s="55"/>
      <c r="DR166" s="55"/>
      <c r="DS166" s="55"/>
      <c r="DT166" s="55"/>
      <c r="DU166" s="55"/>
      <c r="DV166" s="55"/>
      <c r="DW166" s="55"/>
      <c r="DX166" s="55"/>
      <c r="DY166" s="55"/>
      <c r="DZ166" s="55"/>
      <c r="EA166" s="55"/>
    </row>
    <row r="167" spans="1:131" s="96" customFormat="1">
      <c r="A167" s="95"/>
      <c r="B167" s="372">
        <v>44323</v>
      </c>
      <c r="C167" s="370">
        <f t="shared" si="6"/>
        <v>44323</v>
      </c>
      <c r="D167" s="371">
        <v>5</v>
      </c>
      <c r="E167" s="87">
        <f>MAI!L12</f>
        <v>0</v>
      </c>
      <c r="F167" s="87">
        <f>MAI!N12</f>
        <v>0</v>
      </c>
      <c r="G167" s="85">
        <f>Configurar!$B$14</f>
        <v>1000</v>
      </c>
      <c r="H167" s="87">
        <f>H166+(Configurar!$B$14*Configurar!$B$18)</f>
        <v>5800</v>
      </c>
      <c r="I167" s="238">
        <f>I166+(Configurar!$B$14*Configurar!$B$20)</f>
        <v>2920</v>
      </c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373">
        <v>44334</v>
      </c>
      <c r="AE167" s="374">
        <f t="shared" si="5"/>
        <v>44334</v>
      </c>
      <c r="AF167" s="95"/>
      <c r="AG167" s="95"/>
      <c r="AH167" s="95"/>
      <c r="AI167" s="95"/>
      <c r="AJ167" s="95"/>
      <c r="AK167" s="95"/>
      <c r="AL167" s="95"/>
      <c r="AM167" s="95"/>
      <c r="AN167" s="251"/>
      <c r="AO167" s="251"/>
      <c r="AP167" s="454"/>
      <c r="AQ167" s="251"/>
      <c r="AR167" s="251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  <c r="BY167" s="55"/>
      <c r="BZ167" s="55"/>
      <c r="CA167" s="55"/>
      <c r="CB167" s="55"/>
      <c r="CC167" s="55"/>
      <c r="CD167" s="55"/>
      <c r="CE167" s="55"/>
      <c r="CF167" s="55"/>
      <c r="CG167" s="55"/>
      <c r="CH167" s="55"/>
      <c r="CI167" s="55"/>
      <c r="CJ167" s="55"/>
      <c r="CK167" s="55"/>
      <c r="CL167" s="55"/>
      <c r="CM167" s="55"/>
      <c r="CN167" s="55"/>
      <c r="CO167" s="55"/>
      <c r="CP167" s="55"/>
      <c r="CQ167" s="55"/>
      <c r="CR167" s="55"/>
      <c r="CS167" s="55"/>
      <c r="CT167" s="55"/>
      <c r="CU167" s="55"/>
      <c r="CV167" s="55"/>
      <c r="CW167" s="55"/>
      <c r="CX167" s="55"/>
      <c r="CY167" s="55"/>
      <c r="CZ167" s="55"/>
      <c r="DA167" s="55"/>
      <c r="DB167" s="55"/>
      <c r="DC167" s="55"/>
      <c r="DD167" s="55"/>
      <c r="DE167" s="55"/>
      <c r="DF167" s="55"/>
      <c r="DG167" s="55"/>
      <c r="DH167" s="55"/>
      <c r="DI167" s="55"/>
      <c r="DJ167" s="55"/>
      <c r="DK167" s="55"/>
      <c r="DL167" s="55"/>
      <c r="DM167" s="55"/>
      <c r="DN167" s="55"/>
      <c r="DO167" s="55"/>
      <c r="DP167" s="55"/>
      <c r="DQ167" s="55"/>
      <c r="DR167" s="55"/>
      <c r="DS167" s="55"/>
      <c r="DT167" s="55"/>
      <c r="DU167" s="55"/>
      <c r="DV167" s="55"/>
      <c r="DW167" s="55"/>
      <c r="DX167" s="55"/>
      <c r="DY167" s="55"/>
      <c r="DZ167" s="55"/>
      <c r="EA167" s="55"/>
    </row>
    <row r="168" spans="1:131" s="96" customFormat="1">
      <c r="A168" s="95"/>
      <c r="B168" s="372">
        <v>44326</v>
      </c>
      <c r="C168" s="370">
        <f t="shared" si="6"/>
        <v>44326</v>
      </c>
      <c r="D168" s="371">
        <v>6</v>
      </c>
      <c r="E168" s="87">
        <f>MAI!L13</f>
        <v>0</v>
      </c>
      <c r="F168" s="87">
        <f>MAI!N13</f>
        <v>0</v>
      </c>
      <c r="G168" s="85">
        <f>Configurar!$B$14</f>
        <v>1000</v>
      </c>
      <c r="H168" s="87">
        <f>H167+(Configurar!$B$14*Configurar!$B$18)</f>
        <v>5850</v>
      </c>
      <c r="I168" s="238">
        <f>I167+(Configurar!$B$14*Configurar!$B$20)</f>
        <v>2940</v>
      </c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373">
        <v>44335</v>
      </c>
      <c r="AE168" s="374">
        <f t="shared" si="5"/>
        <v>44335</v>
      </c>
      <c r="AF168" s="95"/>
      <c r="AG168" s="95"/>
      <c r="AH168" s="95"/>
      <c r="AI168" s="95"/>
      <c r="AJ168" s="95"/>
      <c r="AK168" s="95"/>
      <c r="AL168" s="95"/>
      <c r="AM168" s="95"/>
      <c r="AN168" s="251"/>
      <c r="AO168" s="251"/>
      <c r="AP168" s="454"/>
      <c r="AQ168" s="251"/>
      <c r="AR168" s="251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  <c r="BT168" s="55"/>
      <c r="BU168" s="55"/>
      <c r="BV168" s="55"/>
      <c r="BW168" s="55"/>
      <c r="BX168" s="55"/>
      <c r="BY168" s="55"/>
      <c r="BZ168" s="55"/>
      <c r="CA168" s="55"/>
      <c r="CB168" s="55"/>
      <c r="CC168" s="55"/>
      <c r="CD168" s="55"/>
      <c r="CE168" s="55"/>
      <c r="CF168" s="55"/>
      <c r="CG168" s="55"/>
      <c r="CH168" s="55"/>
      <c r="CI168" s="55"/>
      <c r="CJ168" s="55"/>
      <c r="CK168" s="55"/>
      <c r="CL168" s="55"/>
      <c r="CM168" s="55"/>
      <c r="CN168" s="55"/>
      <c r="CO168" s="55"/>
      <c r="CP168" s="55"/>
      <c r="CQ168" s="55"/>
      <c r="CR168" s="55"/>
      <c r="CS168" s="55"/>
      <c r="CT168" s="55"/>
      <c r="CU168" s="55"/>
      <c r="CV168" s="55"/>
      <c r="CW168" s="55"/>
      <c r="CX168" s="55"/>
      <c r="CY168" s="55"/>
      <c r="CZ168" s="55"/>
      <c r="DA168" s="55"/>
      <c r="DB168" s="55"/>
      <c r="DC168" s="55"/>
      <c r="DD168" s="55"/>
      <c r="DE168" s="55"/>
      <c r="DF168" s="55"/>
      <c r="DG168" s="55"/>
      <c r="DH168" s="55"/>
      <c r="DI168" s="55"/>
      <c r="DJ168" s="55"/>
      <c r="DK168" s="55"/>
      <c r="DL168" s="55"/>
      <c r="DM168" s="55"/>
      <c r="DN168" s="55"/>
      <c r="DO168" s="55"/>
      <c r="DP168" s="55"/>
      <c r="DQ168" s="55"/>
      <c r="DR168" s="55"/>
      <c r="DS168" s="55"/>
      <c r="DT168" s="55"/>
      <c r="DU168" s="55"/>
      <c r="DV168" s="55"/>
      <c r="DW168" s="55"/>
      <c r="DX168" s="55"/>
      <c r="DY168" s="55"/>
      <c r="DZ168" s="55"/>
      <c r="EA168" s="55"/>
    </row>
    <row r="169" spans="1:131" s="96" customFormat="1">
      <c r="A169" s="95"/>
      <c r="B169" s="372">
        <v>44327</v>
      </c>
      <c r="C169" s="370">
        <f t="shared" si="6"/>
        <v>44327</v>
      </c>
      <c r="D169" s="371">
        <v>7</v>
      </c>
      <c r="E169" s="87">
        <f>MAI!L14</f>
        <v>0</v>
      </c>
      <c r="F169" s="87">
        <f>MAI!N14</f>
        <v>0</v>
      </c>
      <c r="G169" s="85">
        <f>Configurar!$B$14</f>
        <v>1000</v>
      </c>
      <c r="H169" s="87">
        <f>H168+(Configurar!$B$14*Configurar!$B$18)</f>
        <v>5900</v>
      </c>
      <c r="I169" s="238">
        <f>I168+(Configurar!$B$14*Configurar!$B$20)</f>
        <v>2960</v>
      </c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373">
        <v>44336</v>
      </c>
      <c r="AE169" s="374">
        <f t="shared" si="5"/>
        <v>44336</v>
      </c>
      <c r="AF169" s="95"/>
      <c r="AG169" s="95"/>
      <c r="AH169" s="95"/>
      <c r="AI169" s="95"/>
      <c r="AJ169" s="95"/>
      <c r="AK169" s="95"/>
      <c r="AL169" s="95"/>
      <c r="AM169" s="95"/>
      <c r="AN169" s="251"/>
      <c r="AO169" s="251"/>
      <c r="AP169" s="454"/>
      <c r="AQ169" s="251"/>
      <c r="AR169" s="251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  <c r="CG169" s="55"/>
      <c r="CH169" s="55"/>
      <c r="CI169" s="55"/>
      <c r="CJ169" s="55"/>
      <c r="CK169" s="55"/>
      <c r="CL169" s="55"/>
      <c r="CM169" s="55"/>
      <c r="CN169" s="55"/>
      <c r="CO169" s="55"/>
      <c r="CP169" s="55"/>
      <c r="CQ169" s="55"/>
      <c r="CR169" s="55"/>
      <c r="CS169" s="55"/>
      <c r="CT169" s="55"/>
      <c r="CU169" s="55"/>
      <c r="CV169" s="55"/>
      <c r="CW169" s="55"/>
      <c r="CX169" s="55"/>
      <c r="CY169" s="55"/>
      <c r="CZ169" s="55"/>
      <c r="DA169" s="55"/>
      <c r="DB169" s="55"/>
      <c r="DC169" s="55"/>
      <c r="DD169" s="55"/>
      <c r="DE169" s="55"/>
      <c r="DF169" s="55"/>
      <c r="DG169" s="55"/>
      <c r="DH169" s="55"/>
      <c r="DI169" s="55"/>
      <c r="DJ169" s="55"/>
      <c r="DK169" s="55"/>
      <c r="DL169" s="55"/>
      <c r="DM169" s="55"/>
      <c r="DN169" s="55"/>
      <c r="DO169" s="55"/>
      <c r="DP169" s="55"/>
      <c r="DQ169" s="55"/>
      <c r="DR169" s="55"/>
      <c r="DS169" s="55"/>
      <c r="DT169" s="55"/>
      <c r="DU169" s="55"/>
      <c r="DV169" s="55"/>
      <c r="DW169" s="55"/>
      <c r="DX169" s="55"/>
      <c r="DY169" s="55"/>
      <c r="DZ169" s="55"/>
      <c r="EA169" s="55"/>
    </row>
    <row r="170" spans="1:131" s="96" customFormat="1">
      <c r="A170" s="95"/>
      <c r="B170" s="372">
        <v>44328</v>
      </c>
      <c r="C170" s="370">
        <f t="shared" si="6"/>
        <v>44328</v>
      </c>
      <c r="D170" s="371">
        <v>8</v>
      </c>
      <c r="E170" s="87">
        <f>MAI!L15</f>
        <v>0</v>
      </c>
      <c r="F170" s="87">
        <f>MAI!N15</f>
        <v>0</v>
      </c>
      <c r="G170" s="85">
        <f>Configurar!$B$14</f>
        <v>1000</v>
      </c>
      <c r="H170" s="87">
        <f>H169+(Configurar!$B$14*Configurar!$B$18)</f>
        <v>5950</v>
      </c>
      <c r="I170" s="238">
        <f>I169+(Configurar!$B$14*Configurar!$B$20)</f>
        <v>2980</v>
      </c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373">
        <v>44337</v>
      </c>
      <c r="AE170" s="374">
        <f t="shared" si="5"/>
        <v>44337</v>
      </c>
      <c r="AF170" s="95"/>
      <c r="AG170" s="95"/>
      <c r="AH170" s="95"/>
      <c r="AI170" s="95"/>
      <c r="AJ170" s="95"/>
      <c r="AK170" s="95"/>
      <c r="AL170" s="95"/>
      <c r="AM170" s="95"/>
      <c r="AN170" s="251"/>
      <c r="AO170" s="251"/>
      <c r="AP170" s="454"/>
      <c r="AQ170" s="251"/>
      <c r="AR170" s="251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  <c r="CG170" s="55"/>
      <c r="CH170" s="55"/>
      <c r="CI170" s="55"/>
      <c r="CJ170" s="55"/>
      <c r="CK170" s="55"/>
      <c r="CL170" s="55"/>
      <c r="CM170" s="55"/>
      <c r="CN170" s="55"/>
      <c r="CO170" s="55"/>
      <c r="CP170" s="55"/>
      <c r="CQ170" s="55"/>
      <c r="CR170" s="55"/>
      <c r="CS170" s="55"/>
      <c r="CT170" s="55"/>
      <c r="CU170" s="55"/>
      <c r="CV170" s="55"/>
      <c r="CW170" s="55"/>
      <c r="CX170" s="55"/>
      <c r="CY170" s="55"/>
      <c r="CZ170" s="55"/>
      <c r="DA170" s="55"/>
      <c r="DB170" s="55"/>
      <c r="DC170" s="55"/>
      <c r="DD170" s="55"/>
      <c r="DE170" s="55"/>
      <c r="DF170" s="55"/>
      <c r="DG170" s="55"/>
      <c r="DH170" s="55"/>
      <c r="DI170" s="55"/>
      <c r="DJ170" s="55"/>
      <c r="DK170" s="55"/>
      <c r="DL170" s="55"/>
      <c r="DM170" s="55"/>
      <c r="DN170" s="55"/>
      <c r="DO170" s="55"/>
      <c r="DP170" s="55"/>
      <c r="DQ170" s="55"/>
      <c r="DR170" s="55"/>
      <c r="DS170" s="55"/>
      <c r="DT170" s="55"/>
      <c r="DU170" s="55"/>
      <c r="DV170" s="55"/>
      <c r="DW170" s="55"/>
      <c r="DX170" s="55"/>
      <c r="DY170" s="55"/>
      <c r="DZ170" s="55"/>
      <c r="EA170" s="55"/>
    </row>
    <row r="171" spans="1:131" s="96" customFormat="1">
      <c r="A171" s="95"/>
      <c r="B171" s="372">
        <v>44329</v>
      </c>
      <c r="C171" s="370">
        <f t="shared" si="6"/>
        <v>44329</v>
      </c>
      <c r="D171" s="371">
        <v>9</v>
      </c>
      <c r="E171" s="87">
        <f>MAI!L16</f>
        <v>0</v>
      </c>
      <c r="F171" s="87">
        <f>MAI!N16</f>
        <v>0</v>
      </c>
      <c r="G171" s="85">
        <f>Configurar!$B$14</f>
        <v>1000</v>
      </c>
      <c r="H171" s="87">
        <f>H170+(Configurar!$B$14*Configurar!$B$18)</f>
        <v>6000</v>
      </c>
      <c r="I171" s="238">
        <f>I170+(Configurar!$B$14*Configurar!$B$20)</f>
        <v>3000</v>
      </c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373">
        <v>44340</v>
      </c>
      <c r="AE171" s="374">
        <f t="shared" si="5"/>
        <v>44340</v>
      </c>
      <c r="AF171" s="95"/>
      <c r="AG171" s="95"/>
      <c r="AH171" s="95"/>
      <c r="AI171" s="95"/>
      <c r="AJ171" s="95"/>
      <c r="AK171" s="95"/>
      <c r="AL171" s="95"/>
      <c r="AM171" s="95"/>
      <c r="AN171" s="251"/>
      <c r="AO171" s="251"/>
      <c r="AP171" s="454"/>
      <c r="AQ171" s="251"/>
      <c r="AR171" s="251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  <c r="CR171" s="55"/>
      <c r="CS171" s="55"/>
      <c r="CT171" s="55"/>
      <c r="CU171" s="55"/>
      <c r="CV171" s="55"/>
      <c r="CW171" s="55"/>
      <c r="CX171" s="55"/>
      <c r="CY171" s="55"/>
      <c r="CZ171" s="55"/>
      <c r="DA171" s="55"/>
      <c r="DB171" s="55"/>
      <c r="DC171" s="55"/>
      <c r="DD171" s="55"/>
      <c r="DE171" s="55"/>
      <c r="DF171" s="55"/>
      <c r="DG171" s="55"/>
      <c r="DH171" s="55"/>
      <c r="DI171" s="55"/>
      <c r="DJ171" s="55"/>
      <c r="DK171" s="55"/>
      <c r="DL171" s="55"/>
      <c r="DM171" s="55"/>
      <c r="DN171" s="55"/>
      <c r="DO171" s="55"/>
      <c r="DP171" s="55"/>
      <c r="DQ171" s="55"/>
      <c r="DR171" s="55"/>
      <c r="DS171" s="55"/>
      <c r="DT171" s="55"/>
      <c r="DU171" s="55"/>
      <c r="DV171" s="55"/>
      <c r="DW171" s="55"/>
      <c r="DX171" s="55"/>
      <c r="DY171" s="55"/>
      <c r="DZ171" s="55"/>
      <c r="EA171" s="55"/>
    </row>
    <row r="172" spans="1:131" s="96" customFormat="1">
      <c r="A172" s="95"/>
      <c r="B172" s="372">
        <v>44330</v>
      </c>
      <c r="C172" s="370">
        <f t="shared" si="6"/>
        <v>44330</v>
      </c>
      <c r="D172" s="371">
        <v>10</v>
      </c>
      <c r="E172" s="87">
        <f>MAI!L17</f>
        <v>0</v>
      </c>
      <c r="F172" s="87">
        <f>MAI!N17</f>
        <v>0</v>
      </c>
      <c r="G172" s="85">
        <f>Configurar!$B$14</f>
        <v>1000</v>
      </c>
      <c r="H172" s="87">
        <f>H171+(Configurar!$B$14*Configurar!$B$18)</f>
        <v>6050</v>
      </c>
      <c r="I172" s="238">
        <f>I171+(Configurar!$B$14*Configurar!$B$20)</f>
        <v>3020</v>
      </c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373">
        <v>44341</v>
      </c>
      <c r="AE172" s="374">
        <f t="shared" si="5"/>
        <v>44341</v>
      </c>
      <c r="AF172" s="95"/>
      <c r="AG172" s="95"/>
      <c r="AH172" s="95"/>
      <c r="AI172" s="95"/>
      <c r="AJ172" s="95"/>
      <c r="AK172" s="95"/>
      <c r="AL172" s="95"/>
      <c r="AM172" s="95"/>
      <c r="AN172" s="251"/>
      <c r="AO172" s="251"/>
      <c r="AP172" s="454"/>
      <c r="AQ172" s="251"/>
      <c r="AR172" s="251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  <c r="CG172" s="55"/>
      <c r="CH172" s="55"/>
      <c r="CI172" s="55"/>
      <c r="CJ172" s="55"/>
      <c r="CK172" s="55"/>
      <c r="CL172" s="55"/>
      <c r="CM172" s="55"/>
      <c r="CN172" s="55"/>
      <c r="CO172" s="55"/>
      <c r="CP172" s="55"/>
      <c r="CQ172" s="55"/>
      <c r="CR172" s="55"/>
      <c r="CS172" s="55"/>
      <c r="CT172" s="55"/>
      <c r="CU172" s="55"/>
      <c r="CV172" s="55"/>
      <c r="CW172" s="55"/>
      <c r="CX172" s="55"/>
      <c r="CY172" s="55"/>
      <c r="CZ172" s="55"/>
      <c r="DA172" s="55"/>
      <c r="DB172" s="55"/>
      <c r="DC172" s="55"/>
      <c r="DD172" s="55"/>
      <c r="DE172" s="55"/>
      <c r="DF172" s="55"/>
      <c r="DG172" s="55"/>
      <c r="DH172" s="55"/>
      <c r="DI172" s="55"/>
      <c r="DJ172" s="55"/>
      <c r="DK172" s="55"/>
      <c r="DL172" s="55"/>
      <c r="DM172" s="55"/>
      <c r="DN172" s="55"/>
      <c r="DO172" s="55"/>
      <c r="DP172" s="55"/>
      <c r="DQ172" s="55"/>
      <c r="DR172" s="55"/>
      <c r="DS172" s="55"/>
      <c r="DT172" s="55"/>
      <c r="DU172" s="55"/>
      <c r="DV172" s="55"/>
      <c r="DW172" s="55"/>
      <c r="DX172" s="55"/>
      <c r="DY172" s="55"/>
      <c r="DZ172" s="55"/>
      <c r="EA172" s="55"/>
    </row>
    <row r="173" spans="1:131" s="96" customFormat="1">
      <c r="A173" s="95"/>
      <c r="B173" s="372">
        <v>44333</v>
      </c>
      <c r="C173" s="370">
        <f t="shared" si="6"/>
        <v>44333</v>
      </c>
      <c r="D173" s="371">
        <v>11</v>
      </c>
      <c r="E173" s="87">
        <f>MAI!L18</f>
        <v>0</v>
      </c>
      <c r="F173" s="87">
        <f>MAI!N18</f>
        <v>0</v>
      </c>
      <c r="G173" s="85">
        <f>Configurar!$B$14</f>
        <v>1000</v>
      </c>
      <c r="H173" s="87">
        <f>H172+(Configurar!$B$14*Configurar!$B$18)</f>
        <v>6100</v>
      </c>
      <c r="I173" s="238">
        <f>I172+(Configurar!$B$14*Configurar!$B$20)</f>
        <v>3040</v>
      </c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373">
        <v>44342</v>
      </c>
      <c r="AE173" s="374">
        <f t="shared" si="5"/>
        <v>44342</v>
      </c>
      <c r="AF173" s="95"/>
      <c r="AG173" s="95"/>
      <c r="AH173" s="95"/>
      <c r="AI173" s="95"/>
      <c r="AJ173" s="95"/>
      <c r="AK173" s="95"/>
      <c r="AL173" s="95"/>
      <c r="AM173" s="95"/>
      <c r="AN173" s="251"/>
      <c r="AO173" s="251"/>
      <c r="AP173" s="454"/>
      <c r="AQ173" s="251"/>
      <c r="AR173" s="251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55"/>
      <c r="BU173" s="55"/>
      <c r="BV173" s="55"/>
      <c r="BW173" s="55"/>
      <c r="BX173" s="55"/>
      <c r="BY173" s="55"/>
      <c r="BZ173" s="55"/>
      <c r="CA173" s="55"/>
      <c r="CB173" s="55"/>
      <c r="CC173" s="55"/>
      <c r="CD173" s="55"/>
      <c r="CE173" s="55"/>
      <c r="CF173" s="55"/>
      <c r="CG173" s="55"/>
      <c r="CH173" s="55"/>
      <c r="CI173" s="55"/>
      <c r="CJ173" s="55"/>
      <c r="CK173" s="55"/>
      <c r="CL173" s="55"/>
      <c r="CM173" s="55"/>
      <c r="CN173" s="55"/>
      <c r="CO173" s="55"/>
      <c r="CP173" s="55"/>
      <c r="CQ173" s="55"/>
      <c r="CR173" s="55"/>
      <c r="CS173" s="55"/>
      <c r="CT173" s="55"/>
      <c r="CU173" s="55"/>
      <c r="CV173" s="55"/>
      <c r="CW173" s="55"/>
      <c r="CX173" s="55"/>
      <c r="CY173" s="55"/>
      <c r="CZ173" s="55"/>
      <c r="DA173" s="55"/>
      <c r="DB173" s="55"/>
      <c r="DC173" s="55"/>
      <c r="DD173" s="55"/>
      <c r="DE173" s="55"/>
      <c r="DF173" s="55"/>
      <c r="DG173" s="55"/>
      <c r="DH173" s="55"/>
      <c r="DI173" s="55"/>
      <c r="DJ173" s="55"/>
      <c r="DK173" s="55"/>
      <c r="DL173" s="55"/>
      <c r="DM173" s="55"/>
      <c r="DN173" s="55"/>
      <c r="DO173" s="55"/>
      <c r="DP173" s="55"/>
      <c r="DQ173" s="55"/>
      <c r="DR173" s="55"/>
      <c r="DS173" s="55"/>
      <c r="DT173" s="55"/>
      <c r="DU173" s="55"/>
      <c r="DV173" s="55"/>
      <c r="DW173" s="55"/>
      <c r="DX173" s="55"/>
      <c r="DY173" s="55"/>
      <c r="DZ173" s="55"/>
      <c r="EA173" s="55"/>
    </row>
    <row r="174" spans="1:131" s="96" customFormat="1">
      <c r="A174" s="95"/>
      <c r="B174" s="372">
        <v>44334</v>
      </c>
      <c r="C174" s="370">
        <f t="shared" si="6"/>
        <v>44334</v>
      </c>
      <c r="D174" s="371">
        <v>12</v>
      </c>
      <c r="E174" s="87">
        <f>MAI!L19</f>
        <v>0</v>
      </c>
      <c r="F174" s="87">
        <f>MAI!N19</f>
        <v>0</v>
      </c>
      <c r="G174" s="85">
        <f>Configurar!$B$14</f>
        <v>1000</v>
      </c>
      <c r="H174" s="87">
        <f>H173+(Configurar!$B$14*Configurar!$B$18)</f>
        <v>6150</v>
      </c>
      <c r="I174" s="238">
        <f>I173+(Configurar!$B$14*Configurar!$B$20)</f>
        <v>3060</v>
      </c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373">
        <v>44343</v>
      </c>
      <c r="AE174" s="374">
        <f t="shared" si="5"/>
        <v>44343</v>
      </c>
      <c r="AF174" s="95"/>
      <c r="AG174" s="95"/>
      <c r="AH174" s="95"/>
      <c r="AI174" s="95"/>
      <c r="AJ174" s="95"/>
      <c r="AK174" s="95"/>
      <c r="AL174" s="95"/>
      <c r="AM174" s="95"/>
      <c r="AN174" s="251"/>
      <c r="AO174" s="251"/>
      <c r="AP174" s="454"/>
      <c r="AQ174" s="251"/>
      <c r="AR174" s="251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  <c r="BT174" s="55"/>
      <c r="BU174" s="55"/>
      <c r="BV174" s="55"/>
      <c r="BW174" s="55"/>
      <c r="BX174" s="55"/>
      <c r="BY174" s="55"/>
      <c r="BZ174" s="55"/>
      <c r="CA174" s="55"/>
      <c r="CB174" s="55"/>
      <c r="CC174" s="55"/>
      <c r="CD174" s="55"/>
      <c r="CE174" s="55"/>
      <c r="CF174" s="55"/>
      <c r="CG174" s="55"/>
      <c r="CH174" s="55"/>
      <c r="CI174" s="55"/>
      <c r="CJ174" s="55"/>
      <c r="CK174" s="55"/>
      <c r="CL174" s="55"/>
      <c r="CM174" s="55"/>
      <c r="CN174" s="55"/>
      <c r="CO174" s="55"/>
      <c r="CP174" s="55"/>
      <c r="CQ174" s="55"/>
      <c r="CR174" s="55"/>
      <c r="CS174" s="55"/>
      <c r="CT174" s="55"/>
      <c r="CU174" s="55"/>
      <c r="CV174" s="55"/>
      <c r="CW174" s="55"/>
      <c r="CX174" s="55"/>
      <c r="CY174" s="55"/>
      <c r="CZ174" s="55"/>
      <c r="DA174" s="55"/>
      <c r="DB174" s="55"/>
      <c r="DC174" s="55"/>
      <c r="DD174" s="55"/>
      <c r="DE174" s="55"/>
      <c r="DF174" s="55"/>
      <c r="DG174" s="55"/>
      <c r="DH174" s="55"/>
      <c r="DI174" s="55"/>
      <c r="DJ174" s="55"/>
      <c r="DK174" s="55"/>
      <c r="DL174" s="55"/>
      <c r="DM174" s="55"/>
      <c r="DN174" s="55"/>
      <c r="DO174" s="55"/>
      <c r="DP174" s="55"/>
      <c r="DQ174" s="55"/>
      <c r="DR174" s="55"/>
      <c r="DS174" s="55"/>
      <c r="DT174" s="55"/>
      <c r="DU174" s="55"/>
      <c r="DV174" s="55"/>
      <c r="DW174" s="55"/>
      <c r="DX174" s="55"/>
      <c r="DY174" s="55"/>
      <c r="DZ174" s="55"/>
      <c r="EA174" s="55"/>
    </row>
    <row r="175" spans="1:131" s="96" customFormat="1">
      <c r="A175" s="95"/>
      <c r="B175" s="372">
        <v>44335</v>
      </c>
      <c r="C175" s="370">
        <f t="shared" si="6"/>
        <v>44335</v>
      </c>
      <c r="D175" s="371">
        <v>13</v>
      </c>
      <c r="E175" s="87">
        <f>MAI!L20</f>
        <v>0</v>
      </c>
      <c r="F175" s="87">
        <f>MAI!N20</f>
        <v>0</v>
      </c>
      <c r="G175" s="85">
        <f>Configurar!$B$14</f>
        <v>1000</v>
      </c>
      <c r="H175" s="87">
        <f>H174+(Configurar!$B$14*Configurar!$B$18)</f>
        <v>6200</v>
      </c>
      <c r="I175" s="238">
        <f>I174+(Configurar!$B$14*Configurar!$B$20)</f>
        <v>3080</v>
      </c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373">
        <v>44344</v>
      </c>
      <c r="AE175" s="374">
        <f t="shared" si="5"/>
        <v>44344</v>
      </c>
      <c r="AF175" s="95"/>
      <c r="AG175" s="95"/>
      <c r="AH175" s="95"/>
      <c r="AI175" s="95"/>
      <c r="AJ175" s="95"/>
      <c r="AK175" s="95"/>
      <c r="AL175" s="95"/>
      <c r="AM175" s="95"/>
      <c r="AN175" s="251"/>
      <c r="AO175" s="251"/>
      <c r="AP175" s="454"/>
      <c r="AQ175" s="251"/>
      <c r="AR175" s="251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  <c r="CU175" s="55"/>
      <c r="CV175" s="55"/>
      <c r="CW175" s="55"/>
      <c r="CX175" s="55"/>
      <c r="CY175" s="55"/>
      <c r="CZ175" s="55"/>
      <c r="DA175" s="55"/>
      <c r="DB175" s="55"/>
      <c r="DC175" s="55"/>
      <c r="DD175" s="55"/>
      <c r="DE175" s="55"/>
      <c r="DF175" s="55"/>
      <c r="DG175" s="55"/>
      <c r="DH175" s="55"/>
      <c r="DI175" s="55"/>
      <c r="DJ175" s="55"/>
      <c r="DK175" s="55"/>
      <c r="DL175" s="55"/>
      <c r="DM175" s="55"/>
      <c r="DN175" s="55"/>
      <c r="DO175" s="55"/>
      <c r="DP175" s="55"/>
      <c r="DQ175" s="55"/>
      <c r="DR175" s="55"/>
      <c r="DS175" s="55"/>
      <c r="DT175" s="55"/>
      <c r="DU175" s="55"/>
      <c r="DV175" s="55"/>
      <c r="DW175" s="55"/>
      <c r="DX175" s="55"/>
      <c r="DY175" s="55"/>
      <c r="DZ175" s="55"/>
      <c r="EA175" s="55"/>
    </row>
    <row r="176" spans="1:131" s="96" customFormat="1">
      <c r="A176" s="95"/>
      <c r="B176" s="372">
        <v>44336</v>
      </c>
      <c r="C176" s="370">
        <f t="shared" si="6"/>
        <v>44336</v>
      </c>
      <c r="D176" s="371">
        <v>14</v>
      </c>
      <c r="E176" s="87">
        <f>MAI!L21</f>
        <v>0</v>
      </c>
      <c r="F176" s="87">
        <f>MAI!N21</f>
        <v>0</v>
      </c>
      <c r="G176" s="85">
        <f>Configurar!$B$14</f>
        <v>1000</v>
      </c>
      <c r="H176" s="87">
        <f>H175+(Configurar!$B$14*Configurar!$B$18)</f>
        <v>6250</v>
      </c>
      <c r="I176" s="238">
        <f>I175+(Configurar!$B$14*Configurar!$B$20)</f>
        <v>3100</v>
      </c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373">
        <v>44347</v>
      </c>
      <c r="AE176" s="374">
        <f t="shared" si="5"/>
        <v>44347</v>
      </c>
      <c r="AF176" s="95"/>
      <c r="AG176" s="95"/>
      <c r="AH176" s="95"/>
      <c r="AI176" s="95"/>
      <c r="AJ176" s="95"/>
      <c r="AK176" s="95"/>
      <c r="AL176" s="95"/>
      <c r="AM176" s="95"/>
      <c r="AN176" s="251"/>
      <c r="AO176" s="251"/>
      <c r="AP176" s="454"/>
      <c r="AQ176" s="251"/>
      <c r="AR176" s="251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  <c r="CF176" s="55"/>
      <c r="CG176" s="55"/>
      <c r="CH176" s="55"/>
      <c r="CI176" s="55"/>
      <c r="CJ176" s="55"/>
      <c r="CK176" s="55"/>
      <c r="CL176" s="55"/>
      <c r="CM176" s="55"/>
      <c r="CN176" s="55"/>
      <c r="CO176" s="55"/>
      <c r="CP176" s="55"/>
      <c r="CQ176" s="55"/>
      <c r="CR176" s="55"/>
      <c r="CS176" s="55"/>
      <c r="CT176" s="55"/>
      <c r="CU176" s="55"/>
      <c r="CV176" s="55"/>
      <c r="CW176" s="55"/>
      <c r="CX176" s="55"/>
      <c r="CY176" s="55"/>
      <c r="CZ176" s="55"/>
      <c r="DA176" s="55"/>
      <c r="DB176" s="55"/>
      <c r="DC176" s="55"/>
      <c r="DD176" s="55"/>
      <c r="DE176" s="55"/>
      <c r="DF176" s="55"/>
      <c r="DG176" s="55"/>
      <c r="DH176" s="55"/>
      <c r="DI176" s="55"/>
      <c r="DJ176" s="55"/>
      <c r="DK176" s="55"/>
      <c r="DL176" s="55"/>
      <c r="DM176" s="55"/>
      <c r="DN176" s="55"/>
      <c r="DO176" s="55"/>
      <c r="DP176" s="55"/>
      <c r="DQ176" s="55"/>
      <c r="DR176" s="55"/>
      <c r="DS176" s="55"/>
      <c r="DT176" s="55"/>
      <c r="DU176" s="55"/>
      <c r="DV176" s="55"/>
      <c r="DW176" s="55"/>
      <c r="DX176" s="55"/>
      <c r="DY176" s="55"/>
      <c r="DZ176" s="55"/>
      <c r="EA176" s="55"/>
    </row>
    <row r="177" spans="1:131" s="96" customFormat="1">
      <c r="A177" s="95"/>
      <c r="B177" s="372">
        <v>44337</v>
      </c>
      <c r="C177" s="370">
        <f t="shared" si="6"/>
        <v>44337</v>
      </c>
      <c r="D177" s="371">
        <v>15</v>
      </c>
      <c r="E177" s="87">
        <f>MAI!L22</f>
        <v>0</v>
      </c>
      <c r="F177" s="87">
        <f>MAI!N22</f>
        <v>0</v>
      </c>
      <c r="G177" s="85">
        <f>Configurar!$B$14</f>
        <v>1000</v>
      </c>
      <c r="H177" s="87">
        <f>H176+(Configurar!$B$14*Configurar!$B$18)</f>
        <v>6300</v>
      </c>
      <c r="I177" s="238">
        <f>I176+(Configurar!$B$14*Configurar!$B$20)</f>
        <v>3120</v>
      </c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373"/>
      <c r="AE177" s="374"/>
      <c r="AF177" s="95"/>
      <c r="AG177" s="95"/>
      <c r="AH177" s="95"/>
      <c r="AI177" s="95"/>
      <c r="AJ177" s="95"/>
      <c r="AK177" s="95"/>
      <c r="AL177" s="95"/>
      <c r="AM177" s="95"/>
      <c r="AN177" s="251"/>
      <c r="AO177" s="251"/>
      <c r="AP177" s="454"/>
      <c r="AQ177" s="251"/>
      <c r="AR177" s="251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  <c r="CG177" s="55"/>
      <c r="CH177" s="55"/>
      <c r="CI177" s="55"/>
      <c r="CJ177" s="55"/>
      <c r="CK177" s="55"/>
      <c r="CL177" s="55"/>
      <c r="CM177" s="55"/>
      <c r="CN177" s="55"/>
      <c r="CO177" s="55"/>
      <c r="CP177" s="55"/>
      <c r="CQ177" s="55"/>
      <c r="CR177" s="55"/>
      <c r="CS177" s="55"/>
      <c r="CT177" s="55"/>
      <c r="CU177" s="55"/>
      <c r="CV177" s="55"/>
      <c r="CW177" s="55"/>
      <c r="CX177" s="55"/>
      <c r="CY177" s="55"/>
      <c r="CZ177" s="55"/>
      <c r="DA177" s="55"/>
      <c r="DB177" s="55"/>
      <c r="DC177" s="55"/>
      <c r="DD177" s="55"/>
      <c r="DE177" s="55"/>
      <c r="DF177" s="55"/>
      <c r="DG177" s="55"/>
      <c r="DH177" s="55"/>
      <c r="DI177" s="55"/>
      <c r="DJ177" s="55"/>
      <c r="DK177" s="55"/>
      <c r="DL177" s="55"/>
      <c r="DM177" s="55"/>
      <c r="DN177" s="55"/>
      <c r="DO177" s="55"/>
      <c r="DP177" s="55"/>
      <c r="DQ177" s="55"/>
      <c r="DR177" s="55"/>
      <c r="DS177" s="55"/>
      <c r="DT177" s="55"/>
      <c r="DU177" s="55"/>
      <c r="DV177" s="55"/>
      <c r="DW177" s="55"/>
      <c r="DX177" s="55"/>
      <c r="DY177" s="55"/>
      <c r="DZ177" s="55"/>
      <c r="EA177" s="55"/>
    </row>
    <row r="178" spans="1:131" s="96" customFormat="1">
      <c r="A178" s="95"/>
      <c r="B178" s="372">
        <v>44340</v>
      </c>
      <c r="C178" s="370">
        <f t="shared" si="6"/>
        <v>44340</v>
      </c>
      <c r="D178" s="371">
        <v>16</v>
      </c>
      <c r="E178" s="87">
        <f>MAI!L23</f>
        <v>0</v>
      </c>
      <c r="F178" s="87">
        <f>MAI!N23</f>
        <v>0</v>
      </c>
      <c r="G178" s="85">
        <f>Configurar!$B$14</f>
        <v>1000</v>
      </c>
      <c r="H178" s="87">
        <f>H177+(Configurar!$B$14*Configurar!$B$18)</f>
        <v>6350</v>
      </c>
      <c r="I178" s="238">
        <f>I177+(Configurar!$B$14*Configurar!$B$20)</f>
        <v>3140</v>
      </c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373">
        <v>44348</v>
      </c>
      <c r="AE178" s="374">
        <f t="shared" si="5"/>
        <v>44348</v>
      </c>
      <c r="AF178" s="95"/>
      <c r="AG178" s="95"/>
      <c r="AH178" s="95"/>
      <c r="AI178" s="95"/>
      <c r="AJ178" s="95"/>
      <c r="AK178" s="95"/>
      <c r="AL178" s="95"/>
      <c r="AM178" s="95"/>
      <c r="AN178" s="251"/>
      <c r="AO178" s="251"/>
      <c r="AP178" s="454"/>
      <c r="AQ178" s="251"/>
      <c r="AR178" s="251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  <c r="CG178" s="55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  <c r="CR178" s="55"/>
      <c r="CS178" s="55"/>
      <c r="CT178" s="55"/>
      <c r="CU178" s="55"/>
      <c r="CV178" s="55"/>
      <c r="CW178" s="55"/>
      <c r="CX178" s="55"/>
      <c r="CY178" s="55"/>
      <c r="CZ178" s="55"/>
      <c r="DA178" s="55"/>
      <c r="DB178" s="55"/>
      <c r="DC178" s="55"/>
      <c r="DD178" s="55"/>
      <c r="DE178" s="55"/>
      <c r="DF178" s="55"/>
      <c r="DG178" s="55"/>
      <c r="DH178" s="55"/>
      <c r="DI178" s="55"/>
      <c r="DJ178" s="55"/>
      <c r="DK178" s="55"/>
      <c r="DL178" s="55"/>
      <c r="DM178" s="55"/>
      <c r="DN178" s="55"/>
      <c r="DO178" s="55"/>
      <c r="DP178" s="55"/>
      <c r="DQ178" s="55"/>
      <c r="DR178" s="55"/>
      <c r="DS178" s="55"/>
      <c r="DT178" s="55"/>
      <c r="DU178" s="55"/>
      <c r="DV178" s="55"/>
      <c r="DW178" s="55"/>
      <c r="DX178" s="55"/>
      <c r="DY178" s="55"/>
      <c r="DZ178" s="55"/>
      <c r="EA178" s="55"/>
    </row>
    <row r="179" spans="1:131" s="96" customFormat="1">
      <c r="A179" s="95"/>
      <c r="B179" s="372">
        <v>44341</v>
      </c>
      <c r="C179" s="370">
        <f t="shared" si="6"/>
        <v>44341</v>
      </c>
      <c r="D179" s="371">
        <v>17</v>
      </c>
      <c r="E179" s="87">
        <f>MAI!L24</f>
        <v>0</v>
      </c>
      <c r="F179" s="87">
        <f>MAI!N24</f>
        <v>0</v>
      </c>
      <c r="G179" s="85">
        <f>Configurar!$B$14</f>
        <v>1000</v>
      </c>
      <c r="H179" s="87">
        <f>H178+(Configurar!$B$14*Configurar!$B$18)</f>
        <v>6400</v>
      </c>
      <c r="I179" s="238">
        <f>I178+(Configurar!$B$14*Configurar!$B$20)</f>
        <v>3160</v>
      </c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373">
        <v>44349</v>
      </c>
      <c r="AE179" s="374">
        <f t="shared" si="5"/>
        <v>44349</v>
      </c>
      <c r="AF179" s="95"/>
      <c r="AG179" s="95"/>
      <c r="AH179" s="95"/>
      <c r="AI179" s="95"/>
      <c r="AJ179" s="95"/>
      <c r="AK179" s="95"/>
      <c r="AL179" s="95"/>
      <c r="AM179" s="95"/>
      <c r="AN179" s="251"/>
      <c r="AO179" s="251"/>
      <c r="AP179" s="454"/>
      <c r="AQ179" s="251"/>
      <c r="AR179" s="251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55"/>
      <c r="BU179" s="55"/>
      <c r="BV179" s="55"/>
      <c r="BW179" s="55"/>
      <c r="BX179" s="55"/>
      <c r="BY179" s="55"/>
      <c r="BZ179" s="55"/>
      <c r="CA179" s="55"/>
      <c r="CB179" s="55"/>
      <c r="CC179" s="55"/>
      <c r="CD179" s="55"/>
      <c r="CE179" s="55"/>
      <c r="CF179" s="55"/>
      <c r="CG179" s="55"/>
      <c r="CH179" s="55"/>
      <c r="CI179" s="55"/>
      <c r="CJ179" s="55"/>
      <c r="CK179" s="55"/>
      <c r="CL179" s="55"/>
      <c r="CM179" s="55"/>
      <c r="CN179" s="55"/>
      <c r="CO179" s="55"/>
      <c r="CP179" s="55"/>
      <c r="CQ179" s="55"/>
      <c r="CR179" s="55"/>
      <c r="CS179" s="55"/>
      <c r="CT179" s="55"/>
      <c r="CU179" s="55"/>
      <c r="CV179" s="55"/>
      <c r="CW179" s="55"/>
      <c r="CX179" s="55"/>
      <c r="CY179" s="55"/>
      <c r="CZ179" s="55"/>
      <c r="DA179" s="55"/>
      <c r="DB179" s="55"/>
      <c r="DC179" s="55"/>
      <c r="DD179" s="55"/>
      <c r="DE179" s="55"/>
      <c r="DF179" s="55"/>
      <c r="DG179" s="55"/>
      <c r="DH179" s="55"/>
      <c r="DI179" s="55"/>
      <c r="DJ179" s="55"/>
      <c r="DK179" s="55"/>
      <c r="DL179" s="55"/>
      <c r="DM179" s="55"/>
      <c r="DN179" s="55"/>
      <c r="DO179" s="55"/>
      <c r="DP179" s="55"/>
      <c r="DQ179" s="55"/>
      <c r="DR179" s="55"/>
      <c r="DS179" s="55"/>
      <c r="DT179" s="55"/>
      <c r="DU179" s="55"/>
      <c r="DV179" s="55"/>
      <c r="DW179" s="55"/>
      <c r="DX179" s="55"/>
      <c r="DY179" s="55"/>
      <c r="DZ179" s="55"/>
      <c r="EA179" s="55"/>
    </row>
    <row r="180" spans="1:131" s="96" customFormat="1">
      <c r="A180" s="95"/>
      <c r="B180" s="372">
        <v>44342</v>
      </c>
      <c r="C180" s="370">
        <f t="shared" si="6"/>
        <v>44342</v>
      </c>
      <c r="D180" s="371">
        <v>18</v>
      </c>
      <c r="E180" s="87">
        <f>MAI!L25</f>
        <v>0</v>
      </c>
      <c r="F180" s="87">
        <f>MAI!N25</f>
        <v>0</v>
      </c>
      <c r="G180" s="85">
        <f>Configurar!$B$14</f>
        <v>1000</v>
      </c>
      <c r="H180" s="87">
        <f>H179+(Configurar!$B$14*Configurar!$B$18)</f>
        <v>6450</v>
      </c>
      <c r="I180" s="238">
        <f>I179+(Configurar!$B$14*Configurar!$B$20)</f>
        <v>3180</v>
      </c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373">
        <v>44350</v>
      </c>
      <c r="AE180" s="374">
        <f t="shared" si="5"/>
        <v>44350</v>
      </c>
      <c r="AF180" s="95"/>
      <c r="AG180" s="95"/>
      <c r="AH180" s="95"/>
      <c r="AI180" s="95"/>
      <c r="AJ180" s="95"/>
      <c r="AK180" s="95"/>
      <c r="AL180" s="95"/>
      <c r="AM180" s="95"/>
      <c r="AN180" s="251"/>
      <c r="AO180" s="251"/>
      <c r="AP180" s="454"/>
      <c r="AQ180" s="251"/>
      <c r="AR180" s="251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  <c r="BQ180" s="55"/>
      <c r="BR180" s="55"/>
      <c r="BS180" s="55"/>
      <c r="BT180" s="55"/>
      <c r="BU180" s="55"/>
      <c r="BV180" s="55"/>
      <c r="BW180" s="55"/>
      <c r="BX180" s="55"/>
      <c r="BY180" s="55"/>
      <c r="BZ180" s="55"/>
      <c r="CA180" s="55"/>
      <c r="CB180" s="55"/>
      <c r="CC180" s="55"/>
      <c r="CD180" s="55"/>
      <c r="CE180" s="55"/>
      <c r="CF180" s="55"/>
      <c r="CG180" s="55"/>
      <c r="CH180" s="55"/>
      <c r="CI180" s="55"/>
      <c r="CJ180" s="55"/>
      <c r="CK180" s="55"/>
      <c r="CL180" s="55"/>
      <c r="CM180" s="55"/>
      <c r="CN180" s="55"/>
      <c r="CO180" s="55"/>
      <c r="CP180" s="55"/>
      <c r="CQ180" s="55"/>
      <c r="CR180" s="55"/>
      <c r="CS180" s="55"/>
      <c r="CT180" s="55"/>
      <c r="CU180" s="55"/>
      <c r="CV180" s="55"/>
      <c r="CW180" s="55"/>
      <c r="CX180" s="55"/>
      <c r="CY180" s="55"/>
      <c r="CZ180" s="55"/>
      <c r="DA180" s="55"/>
      <c r="DB180" s="55"/>
      <c r="DC180" s="55"/>
      <c r="DD180" s="55"/>
      <c r="DE180" s="55"/>
      <c r="DF180" s="55"/>
      <c r="DG180" s="55"/>
      <c r="DH180" s="55"/>
      <c r="DI180" s="55"/>
      <c r="DJ180" s="55"/>
      <c r="DK180" s="55"/>
      <c r="DL180" s="55"/>
      <c r="DM180" s="55"/>
      <c r="DN180" s="55"/>
      <c r="DO180" s="55"/>
      <c r="DP180" s="55"/>
      <c r="DQ180" s="55"/>
      <c r="DR180" s="55"/>
      <c r="DS180" s="55"/>
      <c r="DT180" s="55"/>
      <c r="DU180" s="55"/>
      <c r="DV180" s="55"/>
      <c r="DW180" s="55"/>
      <c r="DX180" s="55"/>
      <c r="DY180" s="55"/>
      <c r="DZ180" s="55"/>
      <c r="EA180" s="55"/>
    </row>
    <row r="181" spans="1:131" s="96" customFormat="1">
      <c r="A181" s="95"/>
      <c r="B181" s="372">
        <v>44343</v>
      </c>
      <c r="C181" s="370">
        <f t="shared" si="6"/>
        <v>44343</v>
      </c>
      <c r="D181" s="371">
        <v>19</v>
      </c>
      <c r="E181" s="87">
        <f>MAI!L26</f>
        <v>0</v>
      </c>
      <c r="F181" s="87">
        <f>MAI!N26</f>
        <v>0</v>
      </c>
      <c r="G181" s="85">
        <f>Configurar!$B$14</f>
        <v>1000</v>
      </c>
      <c r="H181" s="87">
        <f>H180+(Configurar!$B$14*Configurar!$B$18)</f>
        <v>6500</v>
      </c>
      <c r="I181" s="238">
        <f>I180+(Configurar!$B$14*Configurar!$B$20)</f>
        <v>3200</v>
      </c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373">
        <v>44351</v>
      </c>
      <c r="AE181" s="374">
        <f t="shared" si="5"/>
        <v>44351</v>
      </c>
      <c r="AF181" s="95"/>
      <c r="AG181" s="95"/>
      <c r="AH181" s="95"/>
      <c r="AI181" s="95"/>
      <c r="AJ181" s="95"/>
      <c r="AK181" s="95"/>
      <c r="AL181" s="95"/>
      <c r="AM181" s="95"/>
      <c r="AN181" s="251"/>
      <c r="AO181" s="251"/>
      <c r="AP181" s="454"/>
      <c r="AQ181" s="251"/>
      <c r="AR181" s="251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55"/>
      <c r="BU181" s="55"/>
      <c r="BV181" s="55"/>
      <c r="BW181" s="55"/>
      <c r="BX181" s="55"/>
      <c r="BY181" s="55"/>
      <c r="BZ181" s="55"/>
      <c r="CA181" s="55"/>
      <c r="CB181" s="55"/>
      <c r="CC181" s="55"/>
      <c r="CD181" s="55"/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  <c r="CR181" s="55"/>
      <c r="CS181" s="55"/>
      <c r="CT181" s="55"/>
      <c r="CU181" s="55"/>
      <c r="CV181" s="55"/>
      <c r="CW181" s="55"/>
      <c r="CX181" s="55"/>
      <c r="CY181" s="55"/>
      <c r="CZ181" s="55"/>
      <c r="DA181" s="55"/>
      <c r="DB181" s="55"/>
      <c r="DC181" s="55"/>
      <c r="DD181" s="55"/>
      <c r="DE181" s="55"/>
      <c r="DF181" s="55"/>
      <c r="DG181" s="55"/>
      <c r="DH181" s="55"/>
      <c r="DI181" s="55"/>
      <c r="DJ181" s="55"/>
      <c r="DK181" s="55"/>
      <c r="DL181" s="55"/>
      <c r="DM181" s="55"/>
      <c r="DN181" s="55"/>
      <c r="DO181" s="55"/>
      <c r="DP181" s="55"/>
      <c r="DQ181" s="55"/>
      <c r="DR181" s="55"/>
      <c r="DS181" s="55"/>
      <c r="DT181" s="55"/>
      <c r="DU181" s="55"/>
      <c r="DV181" s="55"/>
      <c r="DW181" s="55"/>
      <c r="DX181" s="55"/>
      <c r="DY181" s="55"/>
      <c r="DZ181" s="55"/>
      <c r="EA181" s="55"/>
    </row>
    <row r="182" spans="1:131" s="96" customFormat="1">
      <c r="A182" s="95"/>
      <c r="B182" s="372">
        <v>44344</v>
      </c>
      <c r="C182" s="370">
        <f t="shared" si="6"/>
        <v>44344</v>
      </c>
      <c r="D182" s="371">
        <v>20</v>
      </c>
      <c r="E182" s="87">
        <f>MAI!L27</f>
        <v>0</v>
      </c>
      <c r="F182" s="87">
        <f>MAI!N27</f>
        <v>0</v>
      </c>
      <c r="G182" s="85">
        <f>Configurar!$B$14</f>
        <v>1000</v>
      </c>
      <c r="H182" s="87">
        <f>H181+(Configurar!$B$14*Configurar!$B$18)</f>
        <v>6550</v>
      </c>
      <c r="I182" s="238">
        <f>I181+(Configurar!$B$14*Configurar!$B$20)</f>
        <v>3220</v>
      </c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373">
        <v>44354</v>
      </c>
      <c r="AE182" s="374">
        <f t="shared" si="5"/>
        <v>44354</v>
      </c>
      <c r="AF182" s="95"/>
      <c r="AG182" s="95"/>
      <c r="AH182" s="95"/>
      <c r="AI182" s="95"/>
      <c r="AJ182" s="95"/>
      <c r="AK182" s="95"/>
      <c r="AL182" s="95"/>
      <c r="AM182" s="95"/>
      <c r="AN182" s="251"/>
      <c r="AO182" s="251"/>
      <c r="AP182" s="454"/>
      <c r="AQ182" s="251"/>
      <c r="AR182" s="251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  <c r="BQ182" s="55"/>
      <c r="BR182" s="55"/>
      <c r="BS182" s="55"/>
      <c r="BT182" s="55"/>
      <c r="BU182" s="55"/>
      <c r="BV182" s="55"/>
      <c r="BW182" s="55"/>
      <c r="BX182" s="55"/>
      <c r="BY182" s="55"/>
      <c r="BZ182" s="55"/>
      <c r="CA182" s="55"/>
      <c r="CB182" s="55"/>
      <c r="CC182" s="55"/>
      <c r="CD182" s="55"/>
      <c r="CE182" s="55"/>
      <c r="CF182" s="55"/>
      <c r="CG182" s="55"/>
      <c r="CH182" s="55"/>
      <c r="CI182" s="55"/>
      <c r="CJ182" s="55"/>
      <c r="CK182" s="55"/>
      <c r="CL182" s="55"/>
      <c r="CM182" s="55"/>
      <c r="CN182" s="55"/>
      <c r="CO182" s="55"/>
      <c r="CP182" s="55"/>
      <c r="CQ182" s="55"/>
      <c r="CR182" s="55"/>
      <c r="CS182" s="55"/>
      <c r="CT182" s="55"/>
      <c r="CU182" s="55"/>
      <c r="CV182" s="55"/>
      <c r="CW182" s="55"/>
      <c r="CX182" s="55"/>
      <c r="CY182" s="55"/>
      <c r="CZ182" s="55"/>
      <c r="DA182" s="55"/>
      <c r="DB182" s="55"/>
      <c r="DC182" s="55"/>
      <c r="DD182" s="55"/>
      <c r="DE182" s="55"/>
      <c r="DF182" s="55"/>
      <c r="DG182" s="55"/>
      <c r="DH182" s="55"/>
      <c r="DI182" s="55"/>
      <c r="DJ182" s="55"/>
      <c r="DK182" s="55"/>
      <c r="DL182" s="55"/>
      <c r="DM182" s="55"/>
      <c r="DN182" s="55"/>
      <c r="DO182" s="55"/>
      <c r="DP182" s="55"/>
      <c r="DQ182" s="55"/>
      <c r="DR182" s="55"/>
      <c r="DS182" s="55"/>
      <c r="DT182" s="55"/>
      <c r="DU182" s="55"/>
      <c r="DV182" s="55"/>
      <c r="DW182" s="55"/>
      <c r="DX182" s="55"/>
      <c r="DY182" s="55"/>
      <c r="DZ182" s="55"/>
      <c r="EA182" s="55"/>
    </row>
    <row r="183" spans="1:131" s="96" customFormat="1">
      <c r="A183" s="95"/>
      <c r="B183" s="372">
        <v>44347</v>
      </c>
      <c r="C183" s="370">
        <f t="shared" si="6"/>
        <v>44347</v>
      </c>
      <c r="D183" s="371">
        <v>21</v>
      </c>
      <c r="E183" s="87">
        <f>MAI!L28</f>
        <v>0</v>
      </c>
      <c r="F183" s="87">
        <f>MAI!N28</f>
        <v>0</v>
      </c>
      <c r="G183" s="85">
        <f>Configurar!$B$14</f>
        <v>1000</v>
      </c>
      <c r="H183" s="87">
        <f>H182+(Configurar!$B$14*Configurar!$B$18)</f>
        <v>6600</v>
      </c>
      <c r="I183" s="238">
        <f>I182+(Configurar!$B$14*Configurar!$B$20)</f>
        <v>3240</v>
      </c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373">
        <v>44355</v>
      </c>
      <c r="AE183" s="374">
        <f t="shared" si="5"/>
        <v>44355</v>
      </c>
      <c r="AF183" s="95"/>
      <c r="AG183" s="95"/>
      <c r="AH183" s="95"/>
      <c r="AI183" s="95"/>
      <c r="AJ183" s="95"/>
      <c r="AK183" s="95"/>
      <c r="AL183" s="95"/>
      <c r="AM183" s="95"/>
      <c r="AN183" s="251"/>
      <c r="AO183" s="251"/>
      <c r="AP183" s="454"/>
      <c r="AQ183" s="251"/>
      <c r="AR183" s="251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55"/>
      <c r="BU183" s="55"/>
      <c r="BV183" s="55"/>
      <c r="BW183" s="55"/>
      <c r="BX183" s="55"/>
      <c r="BY183" s="55"/>
      <c r="BZ183" s="55"/>
      <c r="CA183" s="55"/>
      <c r="CB183" s="55"/>
      <c r="CC183" s="55"/>
      <c r="CD183" s="55"/>
      <c r="CE183" s="55"/>
      <c r="CF183" s="55"/>
      <c r="CG183" s="55"/>
      <c r="CH183" s="55"/>
      <c r="CI183" s="55"/>
      <c r="CJ183" s="55"/>
      <c r="CK183" s="55"/>
      <c r="CL183" s="55"/>
      <c r="CM183" s="55"/>
      <c r="CN183" s="55"/>
      <c r="CO183" s="55"/>
      <c r="CP183" s="55"/>
      <c r="CQ183" s="55"/>
      <c r="CR183" s="55"/>
      <c r="CS183" s="55"/>
      <c r="CT183" s="55"/>
      <c r="CU183" s="55"/>
      <c r="CV183" s="55"/>
      <c r="CW183" s="55"/>
      <c r="CX183" s="55"/>
      <c r="CY183" s="55"/>
      <c r="CZ183" s="55"/>
      <c r="DA183" s="55"/>
      <c r="DB183" s="55"/>
      <c r="DC183" s="55"/>
      <c r="DD183" s="55"/>
      <c r="DE183" s="55"/>
      <c r="DF183" s="55"/>
      <c r="DG183" s="55"/>
      <c r="DH183" s="55"/>
      <c r="DI183" s="55"/>
      <c r="DJ183" s="55"/>
      <c r="DK183" s="55"/>
      <c r="DL183" s="55"/>
      <c r="DM183" s="55"/>
      <c r="DN183" s="55"/>
      <c r="DO183" s="55"/>
      <c r="DP183" s="55"/>
      <c r="DQ183" s="55"/>
      <c r="DR183" s="55"/>
      <c r="DS183" s="55"/>
      <c r="DT183" s="55"/>
      <c r="DU183" s="55"/>
      <c r="DV183" s="55"/>
      <c r="DW183" s="55"/>
      <c r="DX183" s="55"/>
      <c r="DY183" s="55"/>
      <c r="DZ183" s="55"/>
      <c r="EA183" s="55"/>
    </row>
    <row r="184" spans="1:131" s="96" customFormat="1">
      <c r="A184" s="95"/>
      <c r="B184" s="239" t="s">
        <v>46</v>
      </c>
      <c r="C184" s="370" t="str">
        <f t="shared" si="6"/>
        <v>-</v>
      </c>
      <c r="D184" s="371">
        <v>22</v>
      </c>
      <c r="E184" s="87">
        <f>MAI!L29</f>
        <v>0</v>
      </c>
      <c r="F184" s="87">
        <f>MAI!N29</f>
        <v>0</v>
      </c>
      <c r="G184" s="85">
        <f>Configurar!$B$14</f>
        <v>1000</v>
      </c>
      <c r="H184" s="87">
        <f>H183+(Configurar!$B$14*Configurar!$B$18)</f>
        <v>6650</v>
      </c>
      <c r="I184" s="238">
        <f>I183+(Configurar!$B$14*Configurar!$B$20)</f>
        <v>3260</v>
      </c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373">
        <v>44356</v>
      </c>
      <c r="AE184" s="374">
        <f t="shared" si="5"/>
        <v>44356</v>
      </c>
      <c r="AF184" s="95"/>
      <c r="AG184" s="95"/>
      <c r="AH184" s="95"/>
      <c r="AI184" s="95"/>
      <c r="AJ184" s="95"/>
      <c r="AK184" s="95"/>
      <c r="AL184" s="95"/>
      <c r="AM184" s="95"/>
      <c r="AN184" s="251"/>
      <c r="AO184" s="251"/>
      <c r="AP184" s="454"/>
      <c r="AQ184" s="251"/>
      <c r="AR184" s="251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  <c r="CG184" s="55"/>
      <c r="CH184" s="55"/>
      <c r="CI184" s="55"/>
      <c r="CJ184" s="55"/>
      <c r="CK184" s="55"/>
      <c r="CL184" s="55"/>
      <c r="CM184" s="55"/>
      <c r="CN184" s="55"/>
      <c r="CO184" s="55"/>
      <c r="CP184" s="55"/>
      <c r="CQ184" s="55"/>
      <c r="CR184" s="55"/>
      <c r="CS184" s="55"/>
      <c r="CT184" s="55"/>
      <c r="CU184" s="55"/>
      <c r="CV184" s="55"/>
      <c r="CW184" s="55"/>
      <c r="CX184" s="55"/>
      <c r="CY184" s="55"/>
      <c r="CZ184" s="55"/>
      <c r="DA184" s="55"/>
      <c r="DB184" s="55"/>
      <c r="DC184" s="55"/>
      <c r="DD184" s="55"/>
      <c r="DE184" s="55"/>
      <c r="DF184" s="55"/>
      <c r="DG184" s="55"/>
      <c r="DH184" s="55"/>
      <c r="DI184" s="55"/>
      <c r="DJ184" s="55"/>
      <c r="DK184" s="55"/>
      <c r="DL184" s="55"/>
      <c r="DM184" s="55"/>
      <c r="DN184" s="55"/>
      <c r="DO184" s="55"/>
      <c r="DP184" s="55"/>
      <c r="DQ184" s="55"/>
      <c r="DR184" s="55"/>
      <c r="DS184" s="55"/>
      <c r="DT184" s="55"/>
      <c r="DU184" s="55"/>
      <c r="DV184" s="55"/>
      <c r="DW184" s="55"/>
      <c r="DX184" s="55"/>
      <c r="DY184" s="55"/>
      <c r="DZ184" s="55"/>
      <c r="EA184" s="55"/>
    </row>
    <row r="185" spans="1:131" s="96" customFormat="1">
      <c r="A185" s="95"/>
      <c r="B185" s="239" t="s">
        <v>46</v>
      </c>
      <c r="C185" s="370" t="str">
        <f t="shared" si="6"/>
        <v>-</v>
      </c>
      <c r="D185" s="371">
        <v>23</v>
      </c>
      <c r="E185" s="87">
        <f>MAI!L30</f>
        <v>0</v>
      </c>
      <c r="F185" s="87">
        <f>MAI!N30</f>
        <v>0</v>
      </c>
      <c r="G185" s="85">
        <f>Configurar!$B$14</f>
        <v>1000</v>
      </c>
      <c r="H185" s="87">
        <f>H184+(Configurar!$B$14*Configurar!$B$18)</f>
        <v>6700</v>
      </c>
      <c r="I185" s="238">
        <f>I184+(Configurar!$B$14*Configurar!$B$20)</f>
        <v>3280</v>
      </c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373">
        <v>44357</v>
      </c>
      <c r="AE185" s="374">
        <f t="shared" si="5"/>
        <v>44357</v>
      </c>
      <c r="AF185" s="95"/>
      <c r="AG185" s="95"/>
      <c r="AH185" s="95"/>
      <c r="AI185" s="95"/>
      <c r="AJ185" s="95"/>
      <c r="AK185" s="95"/>
      <c r="AL185" s="95"/>
      <c r="AM185" s="95"/>
      <c r="AN185" s="251"/>
      <c r="AO185" s="251"/>
      <c r="AP185" s="454"/>
      <c r="AQ185" s="251"/>
      <c r="AR185" s="251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  <c r="CG185" s="55"/>
      <c r="CH185" s="55"/>
      <c r="CI185" s="55"/>
      <c r="CJ185" s="55"/>
      <c r="CK185" s="55"/>
      <c r="CL185" s="55"/>
      <c r="CM185" s="55"/>
      <c r="CN185" s="55"/>
      <c r="CO185" s="55"/>
      <c r="CP185" s="55"/>
      <c r="CQ185" s="55"/>
      <c r="CR185" s="55"/>
      <c r="CS185" s="55"/>
      <c r="CT185" s="55"/>
      <c r="CU185" s="55"/>
      <c r="CV185" s="55"/>
      <c r="CW185" s="55"/>
      <c r="CX185" s="55"/>
      <c r="CY185" s="55"/>
      <c r="CZ185" s="55"/>
      <c r="DA185" s="55"/>
      <c r="DB185" s="55"/>
      <c r="DC185" s="55"/>
      <c r="DD185" s="55"/>
      <c r="DE185" s="55"/>
      <c r="DF185" s="55"/>
      <c r="DG185" s="55"/>
      <c r="DH185" s="55"/>
      <c r="DI185" s="55"/>
      <c r="DJ185" s="55"/>
      <c r="DK185" s="55"/>
      <c r="DL185" s="55"/>
      <c r="DM185" s="55"/>
      <c r="DN185" s="55"/>
      <c r="DO185" s="55"/>
      <c r="DP185" s="55"/>
      <c r="DQ185" s="55"/>
      <c r="DR185" s="55"/>
      <c r="DS185" s="55"/>
      <c r="DT185" s="55"/>
      <c r="DU185" s="55"/>
      <c r="DV185" s="55"/>
      <c r="DW185" s="55"/>
      <c r="DX185" s="55"/>
      <c r="DY185" s="55"/>
      <c r="DZ185" s="55"/>
      <c r="EA185" s="55"/>
    </row>
    <row r="186" spans="1:131" s="96" customFormat="1">
      <c r="A186" s="95"/>
      <c r="B186" s="239"/>
      <c r="C186" s="370"/>
      <c r="D186" s="371"/>
      <c r="E186" s="87"/>
      <c r="F186" s="87"/>
      <c r="G186" s="85"/>
      <c r="H186" s="87"/>
      <c r="I186" s="238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373">
        <v>44358</v>
      </c>
      <c r="AE186" s="374">
        <f t="shared" si="5"/>
        <v>44358</v>
      </c>
      <c r="AF186" s="95"/>
      <c r="AG186" s="95"/>
      <c r="AH186" s="95"/>
      <c r="AI186" s="95"/>
      <c r="AJ186" s="95"/>
      <c r="AK186" s="95"/>
      <c r="AL186" s="95"/>
      <c r="AM186" s="95"/>
      <c r="AN186" s="251"/>
      <c r="AO186" s="251"/>
      <c r="AP186" s="454"/>
      <c r="AQ186" s="251"/>
      <c r="AR186" s="251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55"/>
      <c r="BS186" s="55"/>
      <c r="BT186" s="55"/>
      <c r="BU186" s="55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  <c r="CF186" s="55"/>
      <c r="CG186" s="55"/>
      <c r="CH186" s="55"/>
      <c r="CI186" s="55"/>
      <c r="CJ186" s="55"/>
      <c r="CK186" s="55"/>
      <c r="CL186" s="55"/>
      <c r="CM186" s="55"/>
      <c r="CN186" s="55"/>
      <c r="CO186" s="55"/>
      <c r="CP186" s="55"/>
      <c r="CQ186" s="55"/>
      <c r="CR186" s="55"/>
      <c r="CS186" s="55"/>
      <c r="CT186" s="55"/>
      <c r="CU186" s="55"/>
      <c r="CV186" s="55"/>
      <c r="CW186" s="55"/>
      <c r="CX186" s="55"/>
      <c r="CY186" s="55"/>
      <c r="CZ186" s="55"/>
      <c r="DA186" s="55"/>
      <c r="DB186" s="55"/>
      <c r="DC186" s="55"/>
      <c r="DD186" s="55"/>
      <c r="DE186" s="55"/>
      <c r="DF186" s="55"/>
      <c r="DG186" s="55"/>
      <c r="DH186" s="55"/>
      <c r="DI186" s="55"/>
      <c r="DJ186" s="55"/>
      <c r="DK186" s="55"/>
      <c r="DL186" s="55"/>
      <c r="DM186" s="55"/>
      <c r="DN186" s="55"/>
      <c r="DO186" s="55"/>
      <c r="DP186" s="55"/>
      <c r="DQ186" s="55"/>
      <c r="DR186" s="55"/>
      <c r="DS186" s="55"/>
      <c r="DT186" s="55"/>
      <c r="DU186" s="55"/>
      <c r="DV186" s="55"/>
      <c r="DW186" s="55"/>
      <c r="DX186" s="55"/>
      <c r="DY186" s="55"/>
      <c r="DZ186" s="55"/>
      <c r="EA186" s="55"/>
    </row>
    <row r="187" spans="1:131" s="96" customFormat="1">
      <c r="A187" s="95"/>
      <c r="B187" s="372">
        <v>44348</v>
      </c>
      <c r="C187" s="370">
        <f t="shared" si="6"/>
        <v>44348</v>
      </c>
      <c r="D187" s="371">
        <v>1</v>
      </c>
      <c r="E187" s="87">
        <f>JUN!L8</f>
        <v>0</v>
      </c>
      <c r="F187" s="87">
        <f>JUN!N8</f>
        <v>0</v>
      </c>
      <c r="G187" s="85">
        <f>Configurar!$B$14</f>
        <v>1000</v>
      </c>
      <c r="H187" s="87">
        <f>H185+(Configurar!$B$14*Configurar!$B$18)</f>
        <v>6750</v>
      </c>
      <c r="I187" s="238">
        <f>I185+(Configurar!$B$14*Configurar!$B$20)</f>
        <v>3300</v>
      </c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373">
        <v>44361</v>
      </c>
      <c r="AE187" s="374">
        <f t="shared" si="5"/>
        <v>44361</v>
      </c>
      <c r="AF187" s="95"/>
      <c r="AG187" s="95"/>
      <c r="AH187" s="95"/>
      <c r="AI187" s="95"/>
      <c r="AJ187" s="95"/>
      <c r="AK187" s="95"/>
      <c r="AL187" s="95"/>
      <c r="AM187" s="95"/>
      <c r="AN187" s="251"/>
      <c r="AO187" s="251"/>
      <c r="AP187" s="454"/>
      <c r="AQ187" s="251"/>
      <c r="AR187" s="251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  <c r="CA187" s="55"/>
      <c r="CB187" s="55"/>
      <c r="CC187" s="55"/>
      <c r="CD187" s="55"/>
      <c r="CE187" s="55"/>
      <c r="CF187" s="55"/>
      <c r="CG187" s="55"/>
      <c r="CH187" s="55"/>
      <c r="CI187" s="55"/>
      <c r="CJ187" s="55"/>
      <c r="CK187" s="55"/>
      <c r="CL187" s="55"/>
      <c r="CM187" s="55"/>
      <c r="CN187" s="55"/>
      <c r="CO187" s="55"/>
      <c r="CP187" s="55"/>
      <c r="CQ187" s="55"/>
      <c r="CR187" s="55"/>
      <c r="CS187" s="55"/>
      <c r="CT187" s="55"/>
      <c r="CU187" s="55"/>
      <c r="CV187" s="55"/>
      <c r="CW187" s="55"/>
      <c r="CX187" s="55"/>
      <c r="CY187" s="55"/>
      <c r="CZ187" s="55"/>
      <c r="DA187" s="55"/>
      <c r="DB187" s="55"/>
      <c r="DC187" s="55"/>
      <c r="DD187" s="55"/>
      <c r="DE187" s="55"/>
      <c r="DF187" s="55"/>
      <c r="DG187" s="55"/>
      <c r="DH187" s="55"/>
      <c r="DI187" s="55"/>
      <c r="DJ187" s="55"/>
      <c r="DK187" s="55"/>
      <c r="DL187" s="55"/>
      <c r="DM187" s="55"/>
      <c r="DN187" s="55"/>
      <c r="DO187" s="55"/>
      <c r="DP187" s="55"/>
      <c r="DQ187" s="55"/>
      <c r="DR187" s="55"/>
      <c r="DS187" s="55"/>
      <c r="DT187" s="55"/>
      <c r="DU187" s="55"/>
      <c r="DV187" s="55"/>
      <c r="DW187" s="55"/>
      <c r="DX187" s="55"/>
      <c r="DY187" s="55"/>
      <c r="DZ187" s="55"/>
      <c r="EA187" s="55"/>
    </row>
    <row r="188" spans="1:131" s="96" customFormat="1">
      <c r="A188" s="95"/>
      <c r="B188" s="372">
        <v>44349</v>
      </c>
      <c r="C188" s="370">
        <f t="shared" si="6"/>
        <v>44349</v>
      </c>
      <c r="D188" s="371">
        <v>2</v>
      </c>
      <c r="E188" s="87">
        <f>JUN!L9</f>
        <v>0</v>
      </c>
      <c r="F188" s="87">
        <f>JUN!N9</f>
        <v>0</v>
      </c>
      <c r="G188" s="85">
        <f>Configurar!$B$14</f>
        <v>1000</v>
      </c>
      <c r="H188" s="87">
        <f>H187+(Configurar!$B$14*Configurar!$B$18)</f>
        <v>6800</v>
      </c>
      <c r="I188" s="238">
        <f>I187+(Configurar!$B$14*Configurar!$B$20)</f>
        <v>3320</v>
      </c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373">
        <v>44362</v>
      </c>
      <c r="AE188" s="374">
        <f t="shared" si="5"/>
        <v>44362</v>
      </c>
      <c r="AF188" s="95"/>
      <c r="AG188" s="95"/>
      <c r="AH188" s="95"/>
      <c r="AI188" s="95"/>
      <c r="AJ188" s="95"/>
      <c r="AK188" s="95"/>
      <c r="AL188" s="95"/>
      <c r="AM188" s="95"/>
      <c r="AN188" s="251"/>
      <c r="AO188" s="251"/>
      <c r="AP188" s="454"/>
      <c r="AQ188" s="251"/>
      <c r="AR188" s="251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  <c r="BQ188" s="55"/>
      <c r="BR188" s="55"/>
      <c r="BS188" s="55"/>
      <c r="BT188" s="55"/>
      <c r="BU188" s="55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  <c r="CF188" s="55"/>
      <c r="CG188" s="55"/>
      <c r="CH188" s="55"/>
      <c r="CI188" s="55"/>
      <c r="CJ188" s="55"/>
      <c r="CK188" s="55"/>
      <c r="CL188" s="55"/>
      <c r="CM188" s="55"/>
      <c r="CN188" s="55"/>
      <c r="CO188" s="55"/>
      <c r="CP188" s="55"/>
      <c r="CQ188" s="55"/>
      <c r="CR188" s="55"/>
      <c r="CS188" s="55"/>
      <c r="CT188" s="55"/>
      <c r="CU188" s="55"/>
      <c r="CV188" s="55"/>
      <c r="CW188" s="55"/>
      <c r="CX188" s="55"/>
      <c r="CY188" s="55"/>
      <c r="CZ188" s="55"/>
      <c r="DA188" s="55"/>
      <c r="DB188" s="55"/>
      <c r="DC188" s="55"/>
      <c r="DD188" s="55"/>
      <c r="DE188" s="55"/>
      <c r="DF188" s="55"/>
      <c r="DG188" s="55"/>
      <c r="DH188" s="55"/>
      <c r="DI188" s="55"/>
      <c r="DJ188" s="55"/>
      <c r="DK188" s="55"/>
      <c r="DL188" s="55"/>
      <c r="DM188" s="55"/>
      <c r="DN188" s="55"/>
      <c r="DO188" s="55"/>
      <c r="DP188" s="55"/>
      <c r="DQ188" s="55"/>
      <c r="DR188" s="55"/>
      <c r="DS188" s="55"/>
      <c r="DT188" s="55"/>
      <c r="DU188" s="55"/>
      <c r="DV188" s="55"/>
      <c r="DW188" s="55"/>
      <c r="DX188" s="55"/>
      <c r="DY188" s="55"/>
      <c r="DZ188" s="55"/>
      <c r="EA188" s="55"/>
    </row>
    <row r="189" spans="1:131" s="96" customFormat="1">
      <c r="A189" s="95"/>
      <c r="B189" s="372">
        <v>44350</v>
      </c>
      <c r="C189" s="370">
        <f t="shared" si="6"/>
        <v>44350</v>
      </c>
      <c r="D189" s="371">
        <v>3</v>
      </c>
      <c r="E189" s="87">
        <f>JUN!L10</f>
        <v>0</v>
      </c>
      <c r="F189" s="87">
        <f>JUN!N10</f>
        <v>0</v>
      </c>
      <c r="G189" s="85">
        <f>Configurar!$B$14</f>
        <v>1000</v>
      </c>
      <c r="H189" s="87">
        <f>H188+(Configurar!$B$14*Configurar!$B$18)</f>
        <v>6850</v>
      </c>
      <c r="I189" s="238">
        <f>I188+(Configurar!$B$14*Configurar!$B$20)</f>
        <v>3340</v>
      </c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373">
        <v>44363</v>
      </c>
      <c r="AE189" s="374">
        <f t="shared" si="5"/>
        <v>44363</v>
      </c>
      <c r="AF189" s="95"/>
      <c r="AG189" s="95"/>
      <c r="AH189" s="95"/>
      <c r="AI189" s="95"/>
      <c r="AJ189" s="95"/>
      <c r="AK189" s="95"/>
      <c r="AL189" s="95"/>
      <c r="AM189" s="95"/>
      <c r="AN189" s="251"/>
      <c r="AO189" s="251"/>
      <c r="AP189" s="454"/>
      <c r="AQ189" s="251"/>
      <c r="AR189" s="251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  <c r="CF189" s="55"/>
      <c r="CG189" s="55"/>
      <c r="CH189" s="55"/>
      <c r="CI189" s="55"/>
      <c r="CJ189" s="55"/>
      <c r="CK189" s="55"/>
      <c r="CL189" s="55"/>
      <c r="CM189" s="55"/>
      <c r="CN189" s="55"/>
      <c r="CO189" s="55"/>
      <c r="CP189" s="55"/>
      <c r="CQ189" s="55"/>
      <c r="CR189" s="55"/>
      <c r="CS189" s="55"/>
      <c r="CT189" s="55"/>
      <c r="CU189" s="55"/>
      <c r="CV189" s="55"/>
      <c r="CW189" s="55"/>
      <c r="CX189" s="55"/>
      <c r="CY189" s="55"/>
      <c r="CZ189" s="55"/>
      <c r="DA189" s="55"/>
      <c r="DB189" s="55"/>
      <c r="DC189" s="55"/>
      <c r="DD189" s="55"/>
      <c r="DE189" s="55"/>
      <c r="DF189" s="55"/>
      <c r="DG189" s="55"/>
      <c r="DH189" s="55"/>
      <c r="DI189" s="55"/>
      <c r="DJ189" s="55"/>
      <c r="DK189" s="55"/>
      <c r="DL189" s="55"/>
      <c r="DM189" s="55"/>
      <c r="DN189" s="55"/>
      <c r="DO189" s="55"/>
      <c r="DP189" s="55"/>
      <c r="DQ189" s="55"/>
      <c r="DR189" s="55"/>
      <c r="DS189" s="55"/>
      <c r="DT189" s="55"/>
      <c r="DU189" s="55"/>
      <c r="DV189" s="55"/>
      <c r="DW189" s="55"/>
      <c r="DX189" s="55"/>
      <c r="DY189" s="55"/>
      <c r="DZ189" s="55"/>
      <c r="EA189" s="55"/>
    </row>
    <row r="190" spans="1:131" s="96" customFormat="1">
      <c r="A190" s="95"/>
      <c r="B190" s="372">
        <v>44351</v>
      </c>
      <c r="C190" s="370">
        <f t="shared" si="6"/>
        <v>44351</v>
      </c>
      <c r="D190" s="371">
        <v>4</v>
      </c>
      <c r="E190" s="87">
        <f>JUN!L11</f>
        <v>0</v>
      </c>
      <c r="F190" s="87">
        <f>JUN!N11</f>
        <v>0</v>
      </c>
      <c r="G190" s="85">
        <f>Configurar!$B$14</f>
        <v>1000</v>
      </c>
      <c r="H190" s="87">
        <f>H189+(Configurar!$B$14*Configurar!$B$18)</f>
        <v>6900</v>
      </c>
      <c r="I190" s="238">
        <f>I189+(Configurar!$B$14*Configurar!$B$20)</f>
        <v>3360</v>
      </c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373">
        <v>44364</v>
      </c>
      <c r="AE190" s="374">
        <f t="shared" si="5"/>
        <v>44364</v>
      </c>
      <c r="AF190" s="95"/>
      <c r="AG190" s="95"/>
      <c r="AH190" s="95"/>
      <c r="AI190" s="95"/>
      <c r="AJ190" s="95"/>
      <c r="AK190" s="95"/>
      <c r="AL190" s="95"/>
      <c r="AM190" s="95"/>
      <c r="AN190" s="251"/>
      <c r="AO190" s="251"/>
      <c r="AP190" s="454"/>
      <c r="AQ190" s="251"/>
      <c r="AR190" s="251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55"/>
      <c r="BS190" s="55"/>
      <c r="BT190" s="55"/>
      <c r="BU190" s="55"/>
      <c r="BV190" s="55"/>
      <c r="BW190" s="55"/>
      <c r="BX190" s="55"/>
      <c r="BY190" s="55"/>
      <c r="BZ190" s="55"/>
      <c r="CA190" s="55"/>
      <c r="CB190" s="55"/>
      <c r="CC190" s="55"/>
      <c r="CD190" s="55"/>
      <c r="CE190" s="55"/>
      <c r="CF190" s="55"/>
      <c r="CG190" s="55"/>
      <c r="CH190" s="55"/>
      <c r="CI190" s="55"/>
      <c r="CJ190" s="55"/>
      <c r="CK190" s="55"/>
      <c r="CL190" s="55"/>
      <c r="CM190" s="55"/>
      <c r="CN190" s="55"/>
      <c r="CO190" s="55"/>
      <c r="CP190" s="55"/>
      <c r="CQ190" s="55"/>
      <c r="CR190" s="55"/>
      <c r="CS190" s="55"/>
      <c r="CT190" s="55"/>
      <c r="CU190" s="55"/>
      <c r="CV190" s="55"/>
      <c r="CW190" s="55"/>
      <c r="CX190" s="55"/>
      <c r="CY190" s="55"/>
      <c r="CZ190" s="55"/>
      <c r="DA190" s="55"/>
      <c r="DB190" s="55"/>
      <c r="DC190" s="55"/>
      <c r="DD190" s="55"/>
      <c r="DE190" s="55"/>
      <c r="DF190" s="55"/>
      <c r="DG190" s="55"/>
      <c r="DH190" s="55"/>
      <c r="DI190" s="55"/>
      <c r="DJ190" s="55"/>
      <c r="DK190" s="55"/>
      <c r="DL190" s="55"/>
      <c r="DM190" s="55"/>
      <c r="DN190" s="55"/>
      <c r="DO190" s="55"/>
      <c r="DP190" s="55"/>
      <c r="DQ190" s="55"/>
      <c r="DR190" s="55"/>
      <c r="DS190" s="55"/>
      <c r="DT190" s="55"/>
      <c r="DU190" s="55"/>
      <c r="DV190" s="55"/>
      <c r="DW190" s="55"/>
      <c r="DX190" s="55"/>
      <c r="DY190" s="55"/>
      <c r="DZ190" s="55"/>
      <c r="EA190" s="55"/>
    </row>
    <row r="191" spans="1:131" s="96" customFormat="1">
      <c r="A191" s="95"/>
      <c r="B191" s="372">
        <v>44354</v>
      </c>
      <c r="C191" s="370">
        <f t="shared" si="6"/>
        <v>44354</v>
      </c>
      <c r="D191" s="371">
        <v>5</v>
      </c>
      <c r="E191" s="87">
        <f>JUN!L12</f>
        <v>0</v>
      </c>
      <c r="F191" s="87">
        <f>JUN!N12</f>
        <v>0</v>
      </c>
      <c r="G191" s="85">
        <f>Configurar!$B$14</f>
        <v>1000</v>
      </c>
      <c r="H191" s="87">
        <f>H190+(Configurar!$B$14*Configurar!$B$18)</f>
        <v>6950</v>
      </c>
      <c r="I191" s="238">
        <f>I190+(Configurar!$B$14*Configurar!$B$20)</f>
        <v>3380</v>
      </c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373">
        <v>44365</v>
      </c>
      <c r="AE191" s="374">
        <f t="shared" si="5"/>
        <v>44365</v>
      </c>
      <c r="AF191" s="95"/>
      <c r="AG191" s="95"/>
      <c r="AH191" s="95"/>
      <c r="AI191" s="95"/>
      <c r="AJ191" s="95"/>
      <c r="AK191" s="95"/>
      <c r="AL191" s="95"/>
      <c r="AM191" s="95"/>
      <c r="AN191" s="251"/>
      <c r="AO191" s="251"/>
      <c r="AP191" s="454"/>
      <c r="AQ191" s="251"/>
      <c r="AR191" s="251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  <c r="CG191" s="55"/>
      <c r="CH191" s="55"/>
      <c r="CI191" s="55"/>
      <c r="CJ191" s="55"/>
      <c r="CK191" s="55"/>
      <c r="CL191" s="55"/>
      <c r="CM191" s="55"/>
      <c r="CN191" s="55"/>
      <c r="CO191" s="55"/>
      <c r="CP191" s="55"/>
      <c r="CQ191" s="55"/>
      <c r="CR191" s="55"/>
      <c r="CS191" s="55"/>
      <c r="CT191" s="55"/>
      <c r="CU191" s="55"/>
      <c r="CV191" s="55"/>
      <c r="CW191" s="55"/>
      <c r="CX191" s="55"/>
      <c r="CY191" s="55"/>
      <c r="CZ191" s="55"/>
      <c r="DA191" s="55"/>
      <c r="DB191" s="55"/>
      <c r="DC191" s="55"/>
      <c r="DD191" s="55"/>
      <c r="DE191" s="55"/>
      <c r="DF191" s="55"/>
      <c r="DG191" s="55"/>
      <c r="DH191" s="55"/>
      <c r="DI191" s="55"/>
      <c r="DJ191" s="55"/>
      <c r="DK191" s="55"/>
      <c r="DL191" s="55"/>
      <c r="DM191" s="55"/>
      <c r="DN191" s="55"/>
      <c r="DO191" s="55"/>
      <c r="DP191" s="55"/>
      <c r="DQ191" s="55"/>
      <c r="DR191" s="55"/>
      <c r="DS191" s="55"/>
      <c r="DT191" s="55"/>
      <c r="DU191" s="55"/>
      <c r="DV191" s="55"/>
      <c r="DW191" s="55"/>
      <c r="DX191" s="55"/>
      <c r="DY191" s="55"/>
      <c r="DZ191" s="55"/>
      <c r="EA191" s="55"/>
    </row>
    <row r="192" spans="1:131" s="96" customFormat="1">
      <c r="A192" s="95"/>
      <c r="B192" s="372">
        <v>44355</v>
      </c>
      <c r="C192" s="370">
        <f t="shared" si="6"/>
        <v>44355</v>
      </c>
      <c r="D192" s="371">
        <v>6</v>
      </c>
      <c r="E192" s="87">
        <f>JUN!L13</f>
        <v>0</v>
      </c>
      <c r="F192" s="87">
        <f>JUN!N13</f>
        <v>0</v>
      </c>
      <c r="G192" s="85">
        <f>Configurar!$B$14</f>
        <v>1000</v>
      </c>
      <c r="H192" s="87">
        <f>H191+(Configurar!$B$14*Configurar!$B$18)</f>
        <v>7000</v>
      </c>
      <c r="I192" s="238">
        <f>I191+(Configurar!$B$14*Configurar!$B$20)</f>
        <v>3400</v>
      </c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373">
        <v>44368</v>
      </c>
      <c r="AE192" s="374">
        <f t="shared" si="5"/>
        <v>44368</v>
      </c>
      <c r="AF192" s="95"/>
      <c r="AG192" s="95"/>
      <c r="AH192" s="95"/>
      <c r="AI192" s="95"/>
      <c r="AJ192" s="95"/>
      <c r="AK192" s="95"/>
      <c r="AL192" s="95"/>
      <c r="AM192" s="95"/>
      <c r="AN192" s="251"/>
      <c r="AO192" s="251"/>
      <c r="AP192" s="454"/>
      <c r="AQ192" s="251"/>
      <c r="AR192" s="251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  <c r="BQ192" s="55"/>
      <c r="BR192" s="55"/>
      <c r="BS192" s="55"/>
      <c r="BT192" s="55"/>
      <c r="BU192" s="55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  <c r="CF192" s="55"/>
      <c r="CG192" s="55"/>
      <c r="CH192" s="55"/>
      <c r="CI192" s="55"/>
      <c r="CJ192" s="55"/>
      <c r="CK192" s="55"/>
      <c r="CL192" s="55"/>
      <c r="CM192" s="55"/>
      <c r="CN192" s="55"/>
      <c r="CO192" s="55"/>
      <c r="CP192" s="55"/>
      <c r="CQ192" s="55"/>
      <c r="CR192" s="55"/>
      <c r="CS192" s="55"/>
      <c r="CT192" s="55"/>
      <c r="CU192" s="55"/>
      <c r="CV192" s="55"/>
      <c r="CW192" s="55"/>
      <c r="CX192" s="55"/>
      <c r="CY192" s="55"/>
      <c r="CZ192" s="55"/>
      <c r="DA192" s="55"/>
      <c r="DB192" s="55"/>
      <c r="DC192" s="55"/>
      <c r="DD192" s="55"/>
      <c r="DE192" s="55"/>
      <c r="DF192" s="55"/>
      <c r="DG192" s="55"/>
      <c r="DH192" s="55"/>
      <c r="DI192" s="55"/>
      <c r="DJ192" s="55"/>
      <c r="DK192" s="55"/>
      <c r="DL192" s="55"/>
      <c r="DM192" s="55"/>
      <c r="DN192" s="55"/>
      <c r="DO192" s="55"/>
      <c r="DP192" s="55"/>
      <c r="DQ192" s="55"/>
      <c r="DR192" s="55"/>
      <c r="DS192" s="55"/>
      <c r="DT192" s="55"/>
      <c r="DU192" s="55"/>
      <c r="DV192" s="55"/>
      <c r="DW192" s="55"/>
      <c r="DX192" s="55"/>
      <c r="DY192" s="55"/>
      <c r="DZ192" s="55"/>
      <c r="EA192" s="55"/>
    </row>
    <row r="193" spans="1:131" s="96" customFormat="1">
      <c r="A193" s="95"/>
      <c r="B193" s="372">
        <v>44356</v>
      </c>
      <c r="C193" s="370">
        <f t="shared" si="6"/>
        <v>44356</v>
      </c>
      <c r="D193" s="371">
        <v>7</v>
      </c>
      <c r="E193" s="87">
        <f>JUN!L14</f>
        <v>0</v>
      </c>
      <c r="F193" s="87">
        <f>JUN!N14</f>
        <v>0</v>
      </c>
      <c r="G193" s="85">
        <f>Configurar!$B$14</f>
        <v>1000</v>
      </c>
      <c r="H193" s="87">
        <f>H192+(Configurar!$B$14*Configurar!$B$18)</f>
        <v>7050</v>
      </c>
      <c r="I193" s="238">
        <f>I192+(Configurar!$B$14*Configurar!$B$20)</f>
        <v>3420</v>
      </c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373">
        <v>44369</v>
      </c>
      <c r="AE193" s="374">
        <f t="shared" si="5"/>
        <v>44369</v>
      </c>
      <c r="AF193" s="95"/>
      <c r="AG193" s="95"/>
      <c r="AH193" s="95"/>
      <c r="AI193" s="95"/>
      <c r="AJ193" s="95"/>
      <c r="AK193" s="95"/>
      <c r="AL193" s="95"/>
      <c r="AM193" s="95"/>
      <c r="AN193" s="251"/>
      <c r="AO193" s="251"/>
      <c r="AP193" s="454"/>
      <c r="AQ193" s="251"/>
      <c r="AR193" s="251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  <c r="CG193" s="55"/>
      <c r="CH193" s="55"/>
      <c r="CI193" s="55"/>
      <c r="CJ193" s="55"/>
      <c r="CK193" s="55"/>
      <c r="CL193" s="55"/>
      <c r="CM193" s="55"/>
      <c r="CN193" s="55"/>
      <c r="CO193" s="55"/>
      <c r="CP193" s="55"/>
      <c r="CQ193" s="55"/>
      <c r="CR193" s="55"/>
      <c r="CS193" s="55"/>
      <c r="CT193" s="55"/>
      <c r="CU193" s="55"/>
      <c r="CV193" s="55"/>
      <c r="CW193" s="55"/>
      <c r="CX193" s="55"/>
      <c r="CY193" s="55"/>
      <c r="CZ193" s="55"/>
      <c r="DA193" s="55"/>
      <c r="DB193" s="55"/>
      <c r="DC193" s="55"/>
      <c r="DD193" s="55"/>
      <c r="DE193" s="55"/>
      <c r="DF193" s="55"/>
      <c r="DG193" s="55"/>
      <c r="DH193" s="55"/>
      <c r="DI193" s="55"/>
      <c r="DJ193" s="55"/>
      <c r="DK193" s="55"/>
      <c r="DL193" s="55"/>
      <c r="DM193" s="55"/>
      <c r="DN193" s="55"/>
      <c r="DO193" s="55"/>
      <c r="DP193" s="55"/>
      <c r="DQ193" s="55"/>
      <c r="DR193" s="55"/>
      <c r="DS193" s="55"/>
      <c r="DT193" s="55"/>
      <c r="DU193" s="55"/>
      <c r="DV193" s="55"/>
      <c r="DW193" s="55"/>
      <c r="DX193" s="55"/>
      <c r="DY193" s="55"/>
      <c r="DZ193" s="55"/>
      <c r="EA193" s="55"/>
    </row>
    <row r="194" spans="1:131" s="96" customFormat="1">
      <c r="A194" s="95"/>
      <c r="B194" s="372">
        <v>44357</v>
      </c>
      <c r="C194" s="370">
        <f t="shared" si="6"/>
        <v>44357</v>
      </c>
      <c r="D194" s="371">
        <v>8</v>
      </c>
      <c r="E194" s="87">
        <f>JUN!L15</f>
        <v>0</v>
      </c>
      <c r="F194" s="87">
        <f>JUN!N15</f>
        <v>0</v>
      </c>
      <c r="G194" s="85">
        <f>Configurar!$B$14</f>
        <v>1000</v>
      </c>
      <c r="H194" s="87">
        <f>H193+(Configurar!$B$14*Configurar!$B$18)</f>
        <v>7100</v>
      </c>
      <c r="I194" s="238">
        <f>I193+(Configurar!$B$14*Configurar!$B$20)</f>
        <v>3440</v>
      </c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373">
        <v>44370</v>
      </c>
      <c r="AE194" s="374">
        <f t="shared" si="5"/>
        <v>44370</v>
      </c>
      <c r="AF194" s="95"/>
      <c r="AG194" s="95"/>
      <c r="AH194" s="95"/>
      <c r="AI194" s="95"/>
      <c r="AJ194" s="95"/>
      <c r="AK194" s="95"/>
      <c r="AL194" s="95"/>
      <c r="AM194" s="95"/>
      <c r="AN194" s="251"/>
      <c r="AO194" s="251"/>
      <c r="AP194" s="454"/>
      <c r="AQ194" s="251"/>
      <c r="AR194" s="251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55"/>
      <c r="CB194" s="55"/>
      <c r="CC194" s="55"/>
      <c r="CD194" s="55"/>
      <c r="CE194" s="55"/>
      <c r="CF194" s="55"/>
      <c r="CG194" s="55"/>
      <c r="CH194" s="55"/>
      <c r="CI194" s="55"/>
      <c r="CJ194" s="55"/>
      <c r="CK194" s="55"/>
      <c r="CL194" s="55"/>
      <c r="CM194" s="55"/>
      <c r="CN194" s="55"/>
      <c r="CO194" s="55"/>
      <c r="CP194" s="55"/>
      <c r="CQ194" s="55"/>
      <c r="CR194" s="55"/>
      <c r="CS194" s="55"/>
      <c r="CT194" s="55"/>
      <c r="CU194" s="55"/>
      <c r="CV194" s="55"/>
      <c r="CW194" s="55"/>
      <c r="CX194" s="55"/>
      <c r="CY194" s="55"/>
      <c r="CZ194" s="55"/>
      <c r="DA194" s="55"/>
      <c r="DB194" s="55"/>
      <c r="DC194" s="55"/>
      <c r="DD194" s="55"/>
      <c r="DE194" s="55"/>
      <c r="DF194" s="55"/>
      <c r="DG194" s="55"/>
      <c r="DH194" s="55"/>
      <c r="DI194" s="55"/>
      <c r="DJ194" s="55"/>
      <c r="DK194" s="55"/>
      <c r="DL194" s="55"/>
      <c r="DM194" s="55"/>
      <c r="DN194" s="55"/>
      <c r="DO194" s="55"/>
      <c r="DP194" s="55"/>
      <c r="DQ194" s="55"/>
      <c r="DR194" s="55"/>
      <c r="DS194" s="55"/>
      <c r="DT194" s="55"/>
      <c r="DU194" s="55"/>
      <c r="DV194" s="55"/>
      <c r="DW194" s="55"/>
      <c r="DX194" s="55"/>
      <c r="DY194" s="55"/>
      <c r="DZ194" s="55"/>
      <c r="EA194" s="55"/>
    </row>
    <row r="195" spans="1:131" s="96" customFormat="1">
      <c r="A195" s="95"/>
      <c r="B195" s="372">
        <v>44358</v>
      </c>
      <c r="C195" s="370">
        <f t="shared" si="6"/>
        <v>44358</v>
      </c>
      <c r="D195" s="371">
        <v>9</v>
      </c>
      <c r="E195" s="87">
        <f>JUN!L16</f>
        <v>0</v>
      </c>
      <c r="F195" s="87">
        <f>JUN!N16</f>
        <v>0</v>
      </c>
      <c r="G195" s="85">
        <f>Configurar!$B$14</f>
        <v>1000</v>
      </c>
      <c r="H195" s="87">
        <f>H194+(Configurar!$B$14*Configurar!$B$18)</f>
        <v>7150</v>
      </c>
      <c r="I195" s="238">
        <f>I194+(Configurar!$B$14*Configurar!$B$20)</f>
        <v>3460</v>
      </c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373">
        <v>44371</v>
      </c>
      <c r="AE195" s="374">
        <f t="shared" ref="AE195:AE258" si="7">AD195</f>
        <v>44371</v>
      </c>
      <c r="AF195" s="95"/>
      <c r="AG195" s="95"/>
      <c r="AH195" s="95"/>
      <c r="AI195" s="95"/>
      <c r="AJ195" s="95"/>
      <c r="AK195" s="95"/>
      <c r="AL195" s="95"/>
      <c r="AM195" s="95"/>
      <c r="AN195" s="251"/>
      <c r="AO195" s="251"/>
      <c r="AP195" s="454"/>
      <c r="AQ195" s="251"/>
      <c r="AR195" s="251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  <c r="CF195" s="55"/>
      <c r="CG195" s="55"/>
      <c r="CH195" s="55"/>
      <c r="CI195" s="55"/>
      <c r="CJ195" s="55"/>
      <c r="CK195" s="55"/>
      <c r="CL195" s="55"/>
      <c r="CM195" s="55"/>
      <c r="CN195" s="55"/>
      <c r="CO195" s="55"/>
      <c r="CP195" s="55"/>
      <c r="CQ195" s="55"/>
      <c r="CR195" s="55"/>
      <c r="CS195" s="55"/>
      <c r="CT195" s="55"/>
      <c r="CU195" s="55"/>
      <c r="CV195" s="55"/>
      <c r="CW195" s="55"/>
      <c r="CX195" s="55"/>
      <c r="CY195" s="55"/>
      <c r="CZ195" s="55"/>
      <c r="DA195" s="55"/>
      <c r="DB195" s="55"/>
      <c r="DC195" s="55"/>
      <c r="DD195" s="55"/>
      <c r="DE195" s="55"/>
      <c r="DF195" s="55"/>
      <c r="DG195" s="55"/>
      <c r="DH195" s="55"/>
      <c r="DI195" s="55"/>
      <c r="DJ195" s="55"/>
      <c r="DK195" s="55"/>
      <c r="DL195" s="55"/>
      <c r="DM195" s="55"/>
      <c r="DN195" s="55"/>
      <c r="DO195" s="55"/>
      <c r="DP195" s="55"/>
      <c r="DQ195" s="55"/>
      <c r="DR195" s="55"/>
      <c r="DS195" s="55"/>
      <c r="DT195" s="55"/>
      <c r="DU195" s="55"/>
      <c r="DV195" s="55"/>
      <c r="DW195" s="55"/>
      <c r="DX195" s="55"/>
      <c r="DY195" s="55"/>
      <c r="DZ195" s="55"/>
      <c r="EA195" s="55"/>
    </row>
    <row r="196" spans="1:131" s="96" customFormat="1">
      <c r="A196" s="95"/>
      <c r="B196" s="372">
        <v>44361</v>
      </c>
      <c r="C196" s="370">
        <f t="shared" ref="C196:C259" si="8">B196</f>
        <v>44361</v>
      </c>
      <c r="D196" s="371">
        <v>10</v>
      </c>
      <c r="E196" s="87">
        <f>JUN!L17</f>
        <v>0</v>
      </c>
      <c r="F196" s="87">
        <f>JUN!N17</f>
        <v>0</v>
      </c>
      <c r="G196" s="85">
        <f>Configurar!$B$14</f>
        <v>1000</v>
      </c>
      <c r="H196" s="87">
        <f>H195+(Configurar!$B$14*Configurar!$B$18)</f>
        <v>7200</v>
      </c>
      <c r="I196" s="238">
        <f>I195+(Configurar!$B$14*Configurar!$B$20)</f>
        <v>3480</v>
      </c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373">
        <v>44372</v>
      </c>
      <c r="AE196" s="374">
        <f t="shared" si="7"/>
        <v>44372</v>
      </c>
      <c r="AF196" s="95"/>
      <c r="AG196" s="95"/>
      <c r="AH196" s="95"/>
      <c r="AI196" s="95"/>
      <c r="AJ196" s="95"/>
      <c r="AK196" s="95"/>
      <c r="AL196" s="95"/>
      <c r="AM196" s="95"/>
      <c r="AN196" s="251"/>
      <c r="AO196" s="251"/>
      <c r="AP196" s="454"/>
      <c r="AQ196" s="251"/>
      <c r="AR196" s="251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55"/>
      <c r="CG196" s="55"/>
      <c r="CH196" s="55"/>
      <c r="CI196" s="55"/>
      <c r="CJ196" s="55"/>
      <c r="CK196" s="55"/>
      <c r="CL196" s="55"/>
      <c r="CM196" s="55"/>
      <c r="CN196" s="55"/>
      <c r="CO196" s="55"/>
      <c r="CP196" s="55"/>
      <c r="CQ196" s="55"/>
      <c r="CR196" s="55"/>
      <c r="CS196" s="55"/>
      <c r="CT196" s="55"/>
      <c r="CU196" s="55"/>
      <c r="CV196" s="55"/>
      <c r="CW196" s="55"/>
      <c r="CX196" s="55"/>
      <c r="CY196" s="55"/>
      <c r="CZ196" s="55"/>
      <c r="DA196" s="55"/>
      <c r="DB196" s="55"/>
      <c r="DC196" s="55"/>
      <c r="DD196" s="55"/>
      <c r="DE196" s="55"/>
      <c r="DF196" s="55"/>
      <c r="DG196" s="55"/>
      <c r="DH196" s="55"/>
      <c r="DI196" s="55"/>
      <c r="DJ196" s="55"/>
      <c r="DK196" s="55"/>
      <c r="DL196" s="55"/>
      <c r="DM196" s="55"/>
      <c r="DN196" s="55"/>
      <c r="DO196" s="55"/>
      <c r="DP196" s="55"/>
      <c r="DQ196" s="55"/>
      <c r="DR196" s="55"/>
      <c r="DS196" s="55"/>
      <c r="DT196" s="55"/>
      <c r="DU196" s="55"/>
      <c r="DV196" s="55"/>
      <c r="DW196" s="55"/>
      <c r="DX196" s="55"/>
      <c r="DY196" s="55"/>
      <c r="DZ196" s="55"/>
      <c r="EA196" s="55"/>
    </row>
    <row r="197" spans="1:131" s="96" customFormat="1">
      <c r="A197" s="95"/>
      <c r="B197" s="372">
        <v>44362</v>
      </c>
      <c r="C197" s="370">
        <f t="shared" si="8"/>
        <v>44362</v>
      </c>
      <c r="D197" s="371">
        <v>11</v>
      </c>
      <c r="E197" s="87">
        <f>JUN!L18</f>
        <v>0</v>
      </c>
      <c r="F197" s="87">
        <f>JUN!N18</f>
        <v>0</v>
      </c>
      <c r="G197" s="85">
        <f>Configurar!$B$14</f>
        <v>1000</v>
      </c>
      <c r="H197" s="87">
        <f>H196+(Configurar!$B$14*Configurar!$B$18)</f>
        <v>7250</v>
      </c>
      <c r="I197" s="238">
        <f>I196+(Configurar!$B$14*Configurar!$B$20)</f>
        <v>3500</v>
      </c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373">
        <v>44375</v>
      </c>
      <c r="AE197" s="374">
        <f t="shared" si="7"/>
        <v>44375</v>
      </c>
      <c r="AF197" s="95"/>
      <c r="AG197" s="95"/>
      <c r="AH197" s="95"/>
      <c r="AI197" s="95"/>
      <c r="AJ197" s="95"/>
      <c r="AK197" s="95"/>
      <c r="AL197" s="95"/>
      <c r="AM197" s="95"/>
      <c r="AN197" s="251"/>
      <c r="AO197" s="251"/>
      <c r="AP197" s="454"/>
      <c r="AQ197" s="251"/>
      <c r="AR197" s="251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  <c r="CG197" s="55"/>
      <c r="CH197" s="55"/>
      <c r="CI197" s="55"/>
      <c r="CJ197" s="55"/>
      <c r="CK197" s="55"/>
      <c r="CL197" s="55"/>
      <c r="CM197" s="55"/>
      <c r="CN197" s="55"/>
      <c r="CO197" s="55"/>
      <c r="CP197" s="55"/>
      <c r="CQ197" s="55"/>
      <c r="CR197" s="55"/>
      <c r="CS197" s="55"/>
      <c r="CT197" s="55"/>
      <c r="CU197" s="55"/>
      <c r="CV197" s="55"/>
      <c r="CW197" s="55"/>
      <c r="CX197" s="55"/>
      <c r="CY197" s="55"/>
      <c r="CZ197" s="55"/>
      <c r="DA197" s="55"/>
      <c r="DB197" s="55"/>
      <c r="DC197" s="55"/>
      <c r="DD197" s="55"/>
      <c r="DE197" s="55"/>
      <c r="DF197" s="55"/>
      <c r="DG197" s="55"/>
      <c r="DH197" s="55"/>
      <c r="DI197" s="55"/>
      <c r="DJ197" s="55"/>
      <c r="DK197" s="55"/>
      <c r="DL197" s="55"/>
      <c r="DM197" s="55"/>
      <c r="DN197" s="55"/>
      <c r="DO197" s="55"/>
      <c r="DP197" s="55"/>
      <c r="DQ197" s="55"/>
      <c r="DR197" s="55"/>
      <c r="DS197" s="55"/>
      <c r="DT197" s="55"/>
      <c r="DU197" s="55"/>
      <c r="DV197" s="55"/>
      <c r="DW197" s="55"/>
      <c r="DX197" s="55"/>
      <c r="DY197" s="55"/>
      <c r="DZ197" s="55"/>
      <c r="EA197" s="55"/>
    </row>
    <row r="198" spans="1:131" s="96" customFormat="1">
      <c r="A198" s="95"/>
      <c r="B198" s="372">
        <v>44363</v>
      </c>
      <c r="C198" s="370">
        <f t="shared" si="8"/>
        <v>44363</v>
      </c>
      <c r="D198" s="371">
        <v>12</v>
      </c>
      <c r="E198" s="87">
        <f>JUN!L19</f>
        <v>0</v>
      </c>
      <c r="F198" s="87">
        <f>JUN!N19</f>
        <v>0</v>
      </c>
      <c r="G198" s="85">
        <f>Configurar!$B$14</f>
        <v>1000</v>
      </c>
      <c r="H198" s="87">
        <f>H197+(Configurar!$B$14*Configurar!$B$18)</f>
        <v>7300</v>
      </c>
      <c r="I198" s="238">
        <f>I197+(Configurar!$B$14*Configurar!$B$20)</f>
        <v>3520</v>
      </c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373">
        <v>44376</v>
      </c>
      <c r="AE198" s="374">
        <f t="shared" si="7"/>
        <v>44376</v>
      </c>
      <c r="AF198" s="95"/>
      <c r="AG198" s="95"/>
      <c r="AH198" s="95"/>
      <c r="AI198" s="95"/>
      <c r="AJ198" s="95"/>
      <c r="AK198" s="95"/>
      <c r="AL198" s="95"/>
      <c r="AM198" s="95"/>
      <c r="AN198" s="251"/>
      <c r="AO198" s="251"/>
      <c r="AP198" s="454"/>
      <c r="AQ198" s="251"/>
      <c r="AR198" s="251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  <c r="CG198" s="55"/>
      <c r="CH198" s="55"/>
      <c r="CI198" s="55"/>
      <c r="CJ198" s="55"/>
      <c r="CK198" s="55"/>
      <c r="CL198" s="55"/>
      <c r="CM198" s="55"/>
      <c r="CN198" s="55"/>
      <c r="CO198" s="55"/>
      <c r="CP198" s="55"/>
      <c r="CQ198" s="55"/>
      <c r="CR198" s="55"/>
      <c r="CS198" s="55"/>
      <c r="CT198" s="55"/>
      <c r="CU198" s="55"/>
      <c r="CV198" s="55"/>
      <c r="CW198" s="55"/>
      <c r="CX198" s="55"/>
      <c r="CY198" s="55"/>
      <c r="CZ198" s="55"/>
      <c r="DA198" s="55"/>
      <c r="DB198" s="55"/>
      <c r="DC198" s="55"/>
      <c r="DD198" s="55"/>
      <c r="DE198" s="55"/>
      <c r="DF198" s="55"/>
      <c r="DG198" s="55"/>
      <c r="DH198" s="55"/>
      <c r="DI198" s="55"/>
      <c r="DJ198" s="55"/>
      <c r="DK198" s="55"/>
      <c r="DL198" s="55"/>
      <c r="DM198" s="55"/>
      <c r="DN198" s="55"/>
      <c r="DO198" s="55"/>
      <c r="DP198" s="55"/>
      <c r="DQ198" s="55"/>
      <c r="DR198" s="55"/>
      <c r="DS198" s="55"/>
      <c r="DT198" s="55"/>
      <c r="DU198" s="55"/>
      <c r="DV198" s="55"/>
      <c r="DW198" s="55"/>
      <c r="DX198" s="55"/>
      <c r="DY198" s="55"/>
      <c r="DZ198" s="55"/>
      <c r="EA198" s="55"/>
    </row>
    <row r="199" spans="1:131" s="96" customFormat="1">
      <c r="A199" s="95"/>
      <c r="B199" s="372">
        <v>44364</v>
      </c>
      <c r="C199" s="370">
        <f t="shared" si="8"/>
        <v>44364</v>
      </c>
      <c r="D199" s="371">
        <v>13</v>
      </c>
      <c r="E199" s="87">
        <f>JUN!L20</f>
        <v>0</v>
      </c>
      <c r="F199" s="87">
        <f>JUN!N20</f>
        <v>0</v>
      </c>
      <c r="G199" s="85">
        <f>Configurar!$B$14</f>
        <v>1000</v>
      </c>
      <c r="H199" s="87">
        <f>H198+(Configurar!$B$14*Configurar!$B$18)</f>
        <v>7350</v>
      </c>
      <c r="I199" s="238">
        <f>I198+(Configurar!$B$14*Configurar!$B$20)</f>
        <v>3540</v>
      </c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373">
        <v>44377</v>
      </c>
      <c r="AE199" s="374">
        <f t="shared" si="7"/>
        <v>44377</v>
      </c>
      <c r="AF199" s="95"/>
      <c r="AG199" s="95"/>
      <c r="AH199" s="95"/>
      <c r="AI199" s="95"/>
      <c r="AJ199" s="95"/>
      <c r="AK199" s="95"/>
      <c r="AL199" s="95"/>
      <c r="AM199" s="95"/>
      <c r="AN199" s="251"/>
      <c r="AO199" s="251"/>
      <c r="AP199" s="454"/>
      <c r="AQ199" s="251"/>
      <c r="AR199" s="251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55"/>
      <c r="CG199" s="55"/>
      <c r="CH199" s="55"/>
      <c r="CI199" s="55"/>
      <c r="CJ199" s="55"/>
      <c r="CK199" s="55"/>
      <c r="CL199" s="55"/>
      <c r="CM199" s="55"/>
      <c r="CN199" s="55"/>
      <c r="CO199" s="55"/>
      <c r="CP199" s="55"/>
      <c r="CQ199" s="55"/>
      <c r="CR199" s="55"/>
      <c r="CS199" s="55"/>
      <c r="CT199" s="55"/>
      <c r="CU199" s="55"/>
      <c r="CV199" s="55"/>
      <c r="CW199" s="55"/>
      <c r="CX199" s="55"/>
      <c r="CY199" s="55"/>
      <c r="CZ199" s="55"/>
      <c r="DA199" s="55"/>
      <c r="DB199" s="55"/>
      <c r="DC199" s="55"/>
      <c r="DD199" s="55"/>
      <c r="DE199" s="55"/>
      <c r="DF199" s="55"/>
      <c r="DG199" s="55"/>
      <c r="DH199" s="55"/>
      <c r="DI199" s="55"/>
      <c r="DJ199" s="55"/>
      <c r="DK199" s="55"/>
      <c r="DL199" s="55"/>
      <c r="DM199" s="55"/>
      <c r="DN199" s="55"/>
      <c r="DO199" s="55"/>
      <c r="DP199" s="55"/>
      <c r="DQ199" s="55"/>
      <c r="DR199" s="55"/>
      <c r="DS199" s="55"/>
      <c r="DT199" s="55"/>
      <c r="DU199" s="55"/>
      <c r="DV199" s="55"/>
      <c r="DW199" s="55"/>
      <c r="DX199" s="55"/>
      <c r="DY199" s="55"/>
      <c r="DZ199" s="55"/>
      <c r="EA199" s="55"/>
    </row>
    <row r="200" spans="1:131" s="96" customFormat="1">
      <c r="A200" s="95"/>
      <c r="B200" s="372">
        <v>44365</v>
      </c>
      <c r="C200" s="370">
        <f t="shared" si="8"/>
        <v>44365</v>
      </c>
      <c r="D200" s="371">
        <v>14</v>
      </c>
      <c r="E200" s="87">
        <f>JUN!L21</f>
        <v>0</v>
      </c>
      <c r="F200" s="87">
        <f>JUN!N21</f>
        <v>0</v>
      </c>
      <c r="G200" s="85">
        <f>Configurar!$B$14</f>
        <v>1000</v>
      </c>
      <c r="H200" s="87">
        <f>H199+(Configurar!$B$14*Configurar!$B$18)</f>
        <v>7400</v>
      </c>
      <c r="I200" s="238">
        <f>I199+(Configurar!$B$14*Configurar!$B$20)</f>
        <v>3560</v>
      </c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373"/>
      <c r="AE200" s="374"/>
      <c r="AF200" s="95"/>
      <c r="AG200" s="95"/>
      <c r="AH200" s="95"/>
      <c r="AI200" s="95"/>
      <c r="AJ200" s="95"/>
      <c r="AK200" s="95"/>
      <c r="AL200" s="95"/>
      <c r="AM200" s="95"/>
      <c r="AN200" s="251"/>
      <c r="AO200" s="251"/>
      <c r="AP200" s="454"/>
      <c r="AQ200" s="251"/>
      <c r="AR200" s="251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  <c r="CC200" s="55"/>
      <c r="CD200" s="55"/>
      <c r="CE200" s="55"/>
      <c r="CF200" s="55"/>
      <c r="CG200" s="55"/>
      <c r="CH200" s="55"/>
      <c r="CI200" s="55"/>
      <c r="CJ200" s="55"/>
      <c r="CK200" s="55"/>
      <c r="CL200" s="55"/>
      <c r="CM200" s="55"/>
      <c r="CN200" s="55"/>
      <c r="CO200" s="55"/>
      <c r="CP200" s="55"/>
      <c r="CQ200" s="55"/>
      <c r="CR200" s="55"/>
      <c r="CS200" s="55"/>
      <c r="CT200" s="55"/>
      <c r="CU200" s="55"/>
      <c r="CV200" s="55"/>
      <c r="CW200" s="55"/>
      <c r="CX200" s="55"/>
      <c r="CY200" s="55"/>
      <c r="CZ200" s="55"/>
      <c r="DA200" s="55"/>
      <c r="DB200" s="55"/>
      <c r="DC200" s="55"/>
      <c r="DD200" s="55"/>
      <c r="DE200" s="55"/>
      <c r="DF200" s="55"/>
      <c r="DG200" s="55"/>
      <c r="DH200" s="55"/>
      <c r="DI200" s="55"/>
      <c r="DJ200" s="55"/>
      <c r="DK200" s="55"/>
      <c r="DL200" s="55"/>
      <c r="DM200" s="55"/>
      <c r="DN200" s="55"/>
      <c r="DO200" s="55"/>
      <c r="DP200" s="55"/>
      <c r="DQ200" s="55"/>
      <c r="DR200" s="55"/>
      <c r="DS200" s="55"/>
      <c r="DT200" s="55"/>
      <c r="DU200" s="55"/>
      <c r="DV200" s="55"/>
      <c r="DW200" s="55"/>
      <c r="DX200" s="55"/>
      <c r="DY200" s="55"/>
      <c r="DZ200" s="55"/>
      <c r="EA200" s="55"/>
    </row>
    <row r="201" spans="1:131" s="96" customFormat="1">
      <c r="A201" s="95"/>
      <c r="B201" s="372">
        <v>44368</v>
      </c>
      <c r="C201" s="370">
        <f t="shared" si="8"/>
        <v>44368</v>
      </c>
      <c r="D201" s="371">
        <v>15</v>
      </c>
      <c r="E201" s="87">
        <f>JUN!L22</f>
        <v>0</v>
      </c>
      <c r="F201" s="87">
        <f>JUN!N22</f>
        <v>0</v>
      </c>
      <c r="G201" s="85">
        <f>Configurar!$B$14</f>
        <v>1000</v>
      </c>
      <c r="H201" s="87">
        <f>H200+(Configurar!$B$14*Configurar!$B$18)</f>
        <v>7450</v>
      </c>
      <c r="I201" s="238">
        <f>I200+(Configurar!$B$14*Configurar!$B$20)</f>
        <v>3580</v>
      </c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373">
        <v>44378</v>
      </c>
      <c r="AE201" s="374">
        <f t="shared" si="7"/>
        <v>44378</v>
      </c>
      <c r="AF201" s="95"/>
      <c r="AG201" s="95"/>
      <c r="AH201" s="95"/>
      <c r="AI201" s="95"/>
      <c r="AJ201" s="95"/>
      <c r="AK201" s="95"/>
      <c r="AL201" s="95"/>
      <c r="AM201" s="95"/>
      <c r="AN201" s="251"/>
      <c r="AO201" s="251"/>
      <c r="AP201" s="454"/>
      <c r="AQ201" s="251"/>
      <c r="AR201" s="251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55"/>
      <c r="CG201" s="55"/>
      <c r="CH201" s="55"/>
      <c r="CI201" s="55"/>
      <c r="CJ201" s="55"/>
      <c r="CK201" s="55"/>
      <c r="CL201" s="55"/>
      <c r="CM201" s="55"/>
      <c r="CN201" s="55"/>
      <c r="CO201" s="55"/>
      <c r="CP201" s="55"/>
      <c r="CQ201" s="55"/>
      <c r="CR201" s="55"/>
      <c r="CS201" s="55"/>
      <c r="CT201" s="55"/>
      <c r="CU201" s="55"/>
      <c r="CV201" s="55"/>
      <c r="CW201" s="55"/>
      <c r="CX201" s="55"/>
      <c r="CY201" s="55"/>
      <c r="CZ201" s="55"/>
      <c r="DA201" s="55"/>
      <c r="DB201" s="55"/>
      <c r="DC201" s="55"/>
      <c r="DD201" s="55"/>
      <c r="DE201" s="55"/>
      <c r="DF201" s="55"/>
      <c r="DG201" s="55"/>
      <c r="DH201" s="55"/>
      <c r="DI201" s="55"/>
      <c r="DJ201" s="55"/>
      <c r="DK201" s="55"/>
      <c r="DL201" s="55"/>
      <c r="DM201" s="55"/>
      <c r="DN201" s="55"/>
      <c r="DO201" s="55"/>
      <c r="DP201" s="55"/>
      <c r="DQ201" s="55"/>
      <c r="DR201" s="55"/>
      <c r="DS201" s="55"/>
      <c r="DT201" s="55"/>
      <c r="DU201" s="55"/>
      <c r="DV201" s="55"/>
      <c r="DW201" s="55"/>
      <c r="DX201" s="55"/>
      <c r="DY201" s="55"/>
      <c r="DZ201" s="55"/>
      <c r="EA201" s="55"/>
    </row>
    <row r="202" spans="1:131" s="96" customFormat="1">
      <c r="A202" s="95"/>
      <c r="B202" s="372">
        <v>44369</v>
      </c>
      <c r="C202" s="370">
        <f t="shared" si="8"/>
        <v>44369</v>
      </c>
      <c r="D202" s="371">
        <v>16</v>
      </c>
      <c r="E202" s="87">
        <f>JUN!L23</f>
        <v>0</v>
      </c>
      <c r="F202" s="87">
        <f>JUN!N23</f>
        <v>0</v>
      </c>
      <c r="G202" s="85">
        <f>Configurar!$B$14</f>
        <v>1000</v>
      </c>
      <c r="H202" s="87">
        <f>H201+(Configurar!$B$14*Configurar!$B$18)</f>
        <v>7500</v>
      </c>
      <c r="I202" s="238">
        <f>I201+(Configurar!$B$14*Configurar!$B$20)</f>
        <v>3600</v>
      </c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373">
        <v>44379</v>
      </c>
      <c r="AE202" s="374">
        <f t="shared" si="7"/>
        <v>44379</v>
      </c>
      <c r="AF202" s="95"/>
      <c r="AG202" s="95"/>
      <c r="AH202" s="95"/>
      <c r="AI202" s="95"/>
      <c r="AJ202" s="95"/>
      <c r="AK202" s="95"/>
      <c r="AL202" s="95"/>
      <c r="AM202" s="95"/>
      <c r="AN202" s="251"/>
      <c r="AO202" s="251"/>
      <c r="AP202" s="454"/>
      <c r="AQ202" s="251"/>
      <c r="AR202" s="251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55"/>
      <c r="CG202" s="55"/>
      <c r="CH202" s="55"/>
      <c r="CI202" s="55"/>
      <c r="CJ202" s="55"/>
      <c r="CK202" s="55"/>
      <c r="CL202" s="55"/>
      <c r="CM202" s="55"/>
      <c r="CN202" s="55"/>
      <c r="CO202" s="55"/>
      <c r="CP202" s="55"/>
      <c r="CQ202" s="55"/>
      <c r="CR202" s="55"/>
      <c r="CS202" s="55"/>
      <c r="CT202" s="55"/>
      <c r="CU202" s="55"/>
      <c r="CV202" s="55"/>
      <c r="CW202" s="55"/>
      <c r="CX202" s="55"/>
      <c r="CY202" s="55"/>
      <c r="CZ202" s="55"/>
      <c r="DA202" s="55"/>
      <c r="DB202" s="55"/>
      <c r="DC202" s="55"/>
      <c r="DD202" s="55"/>
      <c r="DE202" s="55"/>
      <c r="DF202" s="55"/>
      <c r="DG202" s="55"/>
      <c r="DH202" s="55"/>
      <c r="DI202" s="55"/>
      <c r="DJ202" s="55"/>
      <c r="DK202" s="55"/>
      <c r="DL202" s="55"/>
      <c r="DM202" s="55"/>
      <c r="DN202" s="55"/>
      <c r="DO202" s="55"/>
      <c r="DP202" s="55"/>
      <c r="DQ202" s="55"/>
      <c r="DR202" s="55"/>
      <c r="DS202" s="55"/>
      <c r="DT202" s="55"/>
      <c r="DU202" s="55"/>
      <c r="DV202" s="55"/>
      <c r="DW202" s="55"/>
      <c r="DX202" s="55"/>
      <c r="DY202" s="55"/>
      <c r="DZ202" s="55"/>
      <c r="EA202" s="55"/>
    </row>
    <row r="203" spans="1:131" s="96" customFormat="1">
      <c r="A203" s="95"/>
      <c r="B203" s="372">
        <v>44370</v>
      </c>
      <c r="C203" s="370">
        <f t="shared" si="8"/>
        <v>44370</v>
      </c>
      <c r="D203" s="371">
        <v>17</v>
      </c>
      <c r="E203" s="87">
        <f>JUN!L24</f>
        <v>0</v>
      </c>
      <c r="F203" s="87">
        <f>JUN!N24</f>
        <v>0</v>
      </c>
      <c r="G203" s="85">
        <f>Configurar!$B$14</f>
        <v>1000</v>
      </c>
      <c r="H203" s="87">
        <f>H202+(Configurar!$B$14*Configurar!$B$18)</f>
        <v>7550</v>
      </c>
      <c r="I203" s="238">
        <f>I202+(Configurar!$B$14*Configurar!$B$20)</f>
        <v>3620</v>
      </c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373">
        <v>44382</v>
      </c>
      <c r="AE203" s="374">
        <f t="shared" si="7"/>
        <v>44382</v>
      </c>
      <c r="AF203" s="95"/>
      <c r="AG203" s="95"/>
      <c r="AH203" s="95"/>
      <c r="AI203" s="95"/>
      <c r="AJ203" s="95"/>
      <c r="AK203" s="95"/>
      <c r="AL203" s="95"/>
      <c r="AM203" s="95"/>
      <c r="AN203" s="251"/>
      <c r="AO203" s="251"/>
      <c r="AP203" s="454"/>
      <c r="AQ203" s="251"/>
      <c r="AR203" s="251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  <c r="CG203" s="55"/>
      <c r="CH203" s="55"/>
      <c r="CI203" s="55"/>
      <c r="CJ203" s="55"/>
      <c r="CK203" s="55"/>
      <c r="CL203" s="55"/>
      <c r="CM203" s="55"/>
      <c r="CN203" s="55"/>
      <c r="CO203" s="55"/>
      <c r="CP203" s="55"/>
      <c r="CQ203" s="55"/>
      <c r="CR203" s="55"/>
      <c r="CS203" s="55"/>
      <c r="CT203" s="55"/>
      <c r="CU203" s="55"/>
      <c r="CV203" s="55"/>
      <c r="CW203" s="55"/>
      <c r="CX203" s="55"/>
      <c r="CY203" s="55"/>
      <c r="CZ203" s="55"/>
      <c r="DA203" s="55"/>
      <c r="DB203" s="55"/>
      <c r="DC203" s="55"/>
      <c r="DD203" s="55"/>
      <c r="DE203" s="55"/>
      <c r="DF203" s="55"/>
      <c r="DG203" s="55"/>
      <c r="DH203" s="55"/>
      <c r="DI203" s="55"/>
      <c r="DJ203" s="55"/>
      <c r="DK203" s="55"/>
      <c r="DL203" s="55"/>
      <c r="DM203" s="55"/>
      <c r="DN203" s="55"/>
      <c r="DO203" s="55"/>
      <c r="DP203" s="55"/>
      <c r="DQ203" s="55"/>
      <c r="DR203" s="55"/>
      <c r="DS203" s="55"/>
      <c r="DT203" s="55"/>
      <c r="DU203" s="55"/>
      <c r="DV203" s="55"/>
      <c r="DW203" s="55"/>
      <c r="DX203" s="55"/>
      <c r="DY203" s="55"/>
      <c r="DZ203" s="55"/>
      <c r="EA203" s="55"/>
    </row>
    <row r="204" spans="1:131" s="96" customFormat="1">
      <c r="A204" s="95"/>
      <c r="B204" s="372">
        <v>44371</v>
      </c>
      <c r="C204" s="370">
        <f t="shared" si="8"/>
        <v>44371</v>
      </c>
      <c r="D204" s="371">
        <v>18</v>
      </c>
      <c r="E204" s="87">
        <f>JUN!L25</f>
        <v>0</v>
      </c>
      <c r="F204" s="87">
        <f>JUN!N25</f>
        <v>0</v>
      </c>
      <c r="G204" s="85">
        <f>Configurar!$B$14</f>
        <v>1000</v>
      </c>
      <c r="H204" s="87">
        <f>H203+(Configurar!$B$14*Configurar!$B$18)</f>
        <v>7600</v>
      </c>
      <c r="I204" s="238">
        <f>I203+(Configurar!$B$14*Configurar!$B$20)</f>
        <v>3640</v>
      </c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373">
        <v>44383</v>
      </c>
      <c r="AE204" s="374">
        <f t="shared" si="7"/>
        <v>44383</v>
      </c>
      <c r="AF204" s="95"/>
      <c r="AG204" s="95"/>
      <c r="AH204" s="95"/>
      <c r="AI204" s="95"/>
      <c r="AJ204" s="95"/>
      <c r="AK204" s="95"/>
      <c r="AL204" s="95"/>
      <c r="AM204" s="95"/>
      <c r="AN204" s="251"/>
      <c r="AO204" s="251"/>
      <c r="AP204" s="454"/>
      <c r="AQ204" s="251"/>
      <c r="AR204" s="251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  <c r="CC204" s="55"/>
      <c r="CD204" s="55"/>
      <c r="CE204" s="55"/>
      <c r="CF204" s="55"/>
      <c r="CG204" s="55"/>
      <c r="CH204" s="55"/>
      <c r="CI204" s="55"/>
      <c r="CJ204" s="55"/>
      <c r="CK204" s="55"/>
      <c r="CL204" s="55"/>
      <c r="CM204" s="55"/>
      <c r="CN204" s="55"/>
      <c r="CO204" s="55"/>
      <c r="CP204" s="55"/>
      <c r="CQ204" s="55"/>
      <c r="CR204" s="55"/>
      <c r="CS204" s="55"/>
      <c r="CT204" s="55"/>
      <c r="CU204" s="55"/>
      <c r="CV204" s="55"/>
      <c r="CW204" s="55"/>
      <c r="CX204" s="55"/>
      <c r="CY204" s="55"/>
      <c r="CZ204" s="55"/>
      <c r="DA204" s="55"/>
      <c r="DB204" s="55"/>
      <c r="DC204" s="55"/>
      <c r="DD204" s="55"/>
      <c r="DE204" s="55"/>
      <c r="DF204" s="55"/>
      <c r="DG204" s="55"/>
      <c r="DH204" s="55"/>
      <c r="DI204" s="55"/>
      <c r="DJ204" s="55"/>
      <c r="DK204" s="55"/>
      <c r="DL204" s="55"/>
      <c r="DM204" s="55"/>
      <c r="DN204" s="55"/>
      <c r="DO204" s="55"/>
      <c r="DP204" s="55"/>
      <c r="DQ204" s="55"/>
      <c r="DR204" s="55"/>
      <c r="DS204" s="55"/>
      <c r="DT204" s="55"/>
      <c r="DU204" s="55"/>
      <c r="DV204" s="55"/>
      <c r="DW204" s="55"/>
      <c r="DX204" s="55"/>
      <c r="DY204" s="55"/>
      <c r="DZ204" s="55"/>
      <c r="EA204" s="55"/>
    </row>
    <row r="205" spans="1:131" s="96" customFormat="1">
      <c r="A205" s="95"/>
      <c r="B205" s="372">
        <v>44372</v>
      </c>
      <c r="C205" s="370">
        <f t="shared" si="8"/>
        <v>44372</v>
      </c>
      <c r="D205" s="371">
        <v>19</v>
      </c>
      <c r="E205" s="87">
        <f>JUN!L26</f>
        <v>0</v>
      </c>
      <c r="F205" s="87">
        <f>JUN!N26</f>
        <v>0</v>
      </c>
      <c r="G205" s="85">
        <f>Configurar!$B$14</f>
        <v>1000</v>
      </c>
      <c r="H205" s="87">
        <f>H204+(Configurar!$B$14*Configurar!$B$18)</f>
        <v>7650</v>
      </c>
      <c r="I205" s="238">
        <f>I204+(Configurar!$B$14*Configurar!$B$20)</f>
        <v>3660</v>
      </c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373">
        <v>44384</v>
      </c>
      <c r="AE205" s="374">
        <f t="shared" si="7"/>
        <v>44384</v>
      </c>
      <c r="AF205" s="95"/>
      <c r="AG205" s="95"/>
      <c r="AH205" s="95"/>
      <c r="AI205" s="95"/>
      <c r="AJ205" s="95"/>
      <c r="AK205" s="95"/>
      <c r="AL205" s="95"/>
      <c r="AM205" s="95"/>
      <c r="AN205" s="251"/>
      <c r="AO205" s="251"/>
      <c r="AP205" s="454"/>
      <c r="AQ205" s="251"/>
      <c r="AR205" s="251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55"/>
      <c r="CG205" s="55"/>
      <c r="CH205" s="55"/>
      <c r="CI205" s="55"/>
      <c r="CJ205" s="55"/>
      <c r="CK205" s="55"/>
      <c r="CL205" s="55"/>
      <c r="CM205" s="55"/>
      <c r="CN205" s="55"/>
      <c r="CO205" s="55"/>
      <c r="CP205" s="55"/>
      <c r="CQ205" s="55"/>
      <c r="CR205" s="55"/>
      <c r="CS205" s="55"/>
      <c r="CT205" s="55"/>
      <c r="CU205" s="55"/>
      <c r="CV205" s="55"/>
      <c r="CW205" s="55"/>
      <c r="CX205" s="55"/>
      <c r="CY205" s="55"/>
      <c r="CZ205" s="55"/>
      <c r="DA205" s="55"/>
      <c r="DB205" s="55"/>
      <c r="DC205" s="55"/>
      <c r="DD205" s="55"/>
      <c r="DE205" s="55"/>
      <c r="DF205" s="55"/>
      <c r="DG205" s="55"/>
      <c r="DH205" s="55"/>
      <c r="DI205" s="55"/>
      <c r="DJ205" s="55"/>
      <c r="DK205" s="55"/>
      <c r="DL205" s="55"/>
      <c r="DM205" s="55"/>
      <c r="DN205" s="55"/>
      <c r="DO205" s="55"/>
      <c r="DP205" s="55"/>
      <c r="DQ205" s="55"/>
      <c r="DR205" s="55"/>
      <c r="DS205" s="55"/>
      <c r="DT205" s="55"/>
      <c r="DU205" s="55"/>
      <c r="DV205" s="55"/>
      <c r="DW205" s="55"/>
      <c r="DX205" s="55"/>
      <c r="DY205" s="55"/>
      <c r="DZ205" s="55"/>
      <c r="EA205" s="55"/>
    </row>
    <row r="206" spans="1:131" s="96" customFormat="1">
      <c r="A206" s="95"/>
      <c r="B206" s="372">
        <v>44375</v>
      </c>
      <c r="C206" s="370">
        <f t="shared" si="8"/>
        <v>44375</v>
      </c>
      <c r="D206" s="371">
        <v>20</v>
      </c>
      <c r="E206" s="87">
        <f>JUN!L27</f>
        <v>0</v>
      </c>
      <c r="F206" s="87">
        <f>JUN!N27</f>
        <v>0</v>
      </c>
      <c r="G206" s="85">
        <f>Configurar!$B$14</f>
        <v>1000</v>
      </c>
      <c r="H206" s="87">
        <f>H205+(Configurar!$B$14*Configurar!$B$18)</f>
        <v>7700</v>
      </c>
      <c r="I206" s="238">
        <f>I205+(Configurar!$B$14*Configurar!$B$20)</f>
        <v>3680</v>
      </c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373">
        <v>44385</v>
      </c>
      <c r="AE206" s="374">
        <f t="shared" si="7"/>
        <v>44385</v>
      </c>
      <c r="AF206" s="95"/>
      <c r="AG206" s="95"/>
      <c r="AH206" s="95"/>
      <c r="AI206" s="95"/>
      <c r="AJ206" s="95"/>
      <c r="AK206" s="95"/>
      <c r="AL206" s="95"/>
      <c r="AM206" s="95"/>
      <c r="AN206" s="251"/>
      <c r="AO206" s="251"/>
      <c r="AP206" s="454"/>
      <c r="AQ206" s="251"/>
      <c r="AR206" s="251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55"/>
      <c r="CG206" s="55"/>
      <c r="CH206" s="55"/>
      <c r="CI206" s="55"/>
      <c r="CJ206" s="55"/>
      <c r="CK206" s="55"/>
      <c r="CL206" s="55"/>
      <c r="CM206" s="55"/>
      <c r="CN206" s="55"/>
      <c r="CO206" s="55"/>
      <c r="CP206" s="55"/>
      <c r="CQ206" s="55"/>
      <c r="CR206" s="55"/>
      <c r="CS206" s="55"/>
      <c r="CT206" s="55"/>
      <c r="CU206" s="55"/>
      <c r="CV206" s="55"/>
      <c r="CW206" s="55"/>
      <c r="CX206" s="55"/>
      <c r="CY206" s="55"/>
      <c r="CZ206" s="55"/>
      <c r="DA206" s="55"/>
      <c r="DB206" s="55"/>
      <c r="DC206" s="55"/>
      <c r="DD206" s="55"/>
      <c r="DE206" s="55"/>
      <c r="DF206" s="55"/>
      <c r="DG206" s="55"/>
      <c r="DH206" s="55"/>
      <c r="DI206" s="55"/>
      <c r="DJ206" s="55"/>
      <c r="DK206" s="55"/>
      <c r="DL206" s="55"/>
      <c r="DM206" s="55"/>
      <c r="DN206" s="55"/>
      <c r="DO206" s="55"/>
      <c r="DP206" s="55"/>
      <c r="DQ206" s="55"/>
      <c r="DR206" s="55"/>
      <c r="DS206" s="55"/>
      <c r="DT206" s="55"/>
      <c r="DU206" s="55"/>
      <c r="DV206" s="55"/>
      <c r="DW206" s="55"/>
      <c r="DX206" s="55"/>
      <c r="DY206" s="55"/>
      <c r="DZ206" s="55"/>
      <c r="EA206" s="55"/>
    </row>
    <row r="207" spans="1:131" s="96" customFormat="1">
      <c r="A207" s="95"/>
      <c r="B207" s="372">
        <v>44376</v>
      </c>
      <c r="C207" s="370">
        <f t="shared" si="8"/>
        <v>44376</v>
      </c>
      <c r="D207" s="371">
        <v>21</v>
      </c>
      <c r="E207" s="87">
        <f>JUN!L28</f>
        <v>0</v>
      </c>
      <c r="F207" s="87">
        <f>JUN!N28</f>
        <v>0</v>
      </c>
      <c r="G207" s="85">
        <f>Configurar!$B$14</f>
        <v>1000</v>
      </c>
      <c r="H207" s="87">
        <f>H206+(Configurar!$B$14*Configurar!$B$18)</f>
        <v>7750</v>
      </c>
      <c r="I207" s="238">
        <f>I206+(Configurar!$B$14*Configurar!$B$20)</f>
        <v>3700</v>
      </c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373">
        <v>44386</v>
      </c>
      <c r="AE207" s="374">
        <f t="shared" si="7"/>
        <v>44386</v>
      </c>
      <c r="AF207" s="95"/>
      <c r="AG207" s="95"/>
      <c r="AH207" s="95"/>
      <c r="AI207" s="95"/>
      <c r="AJ207" s="95"/>
      <c r="AK207" s="95"/>
      <c r="AL207" s="95"/>
      <c r="AM207" s="95"/>
      <c r="AN207" s="251"/>
      <c r="AO207" s="251"/>
      <c r="AP207" s="454"/>
      <c r="AQ207" s="251"/>
      <c r="AR207" s="251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  <c r="CU207" s="55"/>
      <c r="CV207" s="55"/>
      <c r="CW207" s="55"/>
      <c r="CX207" s="55"/>
      <c r="CY207" s="55"/>
      <c r="CZ207" s="55"/>
      <c r="DA207" s="55"/>
      <c r="DB207" s="55"/>
      <c r="DC207" s="55"/>
      <c r="DD207" s="55"/>
      <c r="DE207" s="55"/>
      <c r="DF207" s="55"/>
      <c r="DG207" s="55"/>
      <c r="DH207" s="55"/>
      <c r="DI207" s="55"/>
      <c r="DJ207" s="55"/>
      <c r="DK207" s="55"/>
      <c r="DL207" s="55"/>
      <c r="DM207" s="55"/>
      <c r="DN207" s="55"/>
      <c r="DO207" s="55"/>
      <c r="DP207" s="55"/>
      <c r="DQ207" s="55"/>
      <c r="DR207" s="55"/>
      <c r="DS207" s="55"/>
      <c r="DT207" s="55"/>
      <c r="DU207" s="55"/>
      <c r="DV207" s="55"/>
      <c r="DW207" s="55"/>
      <c r="DX207" s="55"/>
      <c r="DY207" s="55"/>
      <c r="DZ207" s="55"/>
      <c r="EA207" s="55"/>
    </row>
    <row r="208" spans="1:131" s="96" customFormat="1">
      <c r="A208" s="95"/>
      <c r="B208" s="372">
        <v>44377</v>
      </c>
      <c r="C208" s="370">
        <f t="shared" si="8"/>
        <v>44377</v>
      </c>
      <c r="D208" s="371">
        <v>22</v>
      </c>
      <c r="E208" s="87">
        <f>JUN!L29</f>
        <v>0</v>
      </c>
      <c r="F208" s="87">
        <f>JUN!N29</f>
        <v>0</v>
      </c>
      <c r="G208" s="85">
        <f>Configurar!$B$14</f>
        <v>1000</v>
      </c>
      <c r="H208" s="87">
        <f>H207+(Configurar!$B$14*Configurar!$B$18)</f>
        <v>7800</v>
      </c>
      <c r="I208" s="238">
        <f>I207+(Configurar!$B$14*Configurar!$B$20)</f>
        <v>3720</v>
      </c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373">
        <v>44389</v>
      </c>
      <c r="AE208" s="374">
        <f t="shared" si="7"/>
        <v>44389</v>
      </c>
      <c r="AF208" s="95"/>
      <c r="AG208" s="95"/>
      <c r="AH208" s="95"/>
      <c r="AI208" s="95"/>
      <c r="AJ208" s="95"/>
      <c r="AK208" s="95"/>
      <c r="AL208" s="95"/>
      <c r="AM208" s="95"/>
      <c r="AN208" s="251"/>
      <c r="AO208" s="251"/>
      <c r="AP208" s="454"/>
      <c r="AQ208" s="251"/>
      <c r="AR208" s="251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55"/>
      <c r="CG208" s="55"/>
      <c r="CH208" s="55"/>
      <c r="CI208" s="55"/>
      <c r="CJ208" s="55"/>
      <c r="CK208" s="55"/>
      <c r="CL208" s="55"/>
      <c r="CM208" s="55"/>
      <c r="CN208" s="55"/>
      <c r="CO208" s="55"/>
      <c r="CP208" s="55"/>
      <c r="CQ208" s="55"/>
      <c r="CR208" s="55"/>
      <c r="CS208" s="55"/>
      <c r="CT208" s="55"/>
      <c r="CU208" s="55"/>
      <c r="CV208" s="55"/>
      <c r="CW208" s="55"/>
      <c r="CX208" s="55"/>
      <c r="CY208" s="55"/>
      <c r="CZ208" s="55"/>
      <c r="DA208" s="55"/>
      <c r="DB208" s="55"/>
      <c r="DC208" s="55"/>
      <c r="DD208" s="55"/>
      <c r="DE208" s="55"/>
      <c r="DF208" s="55"/>
      <c r="DG208" s="55"/>
      <c r="DH208" s="55"/>
      <c r="DI208" s="55"/>
      <c r="DJ208" s="55"/>
      <c r="DK208" s="55"/>
      <c r="DL208" s="55"/>
      <c r="DM208" s="55"/>
      <c r="DN208" s="55"/>
      <c r="DO208" s="55"/>
      <c r="DP208" s="55"/>
      <c r="DQ208" s="55"/>
      <c r="DR208" s="55"/>
      <c r="DS208" s="55"/>
      <c r="DT208" s="55"/>
      <c r="DU208" s="55"/>
      <c r="DV208" s="55"/>
      <c r="DW208" s="55"/>
      <c r="DX208" s="55"/>
      <c r="DY208" s="55"/>
      <c r="DZ208" s="55"/>
      <c r="EA208" s="55"/>
    </row>
    <row r="209" spans="1:131" s="96" customFormat="1">
      <c r="A209" s="95"/>
      <c r="B209" s="239" t="s">
        <v>46</v>
      </c>
      <c r="C209" s="370" t="str">
        <f t="shared" si="8"/>
        <v>-</v>
      </c>
      <c r="D209" s="371">
        <v>23</v>
      </c>
      <c r="E209" s="87">
        <f>JUN!L30</f>
        <v>0</v>
      </c>
      <c r="F209" s="87">
        <f>JUN!N30</f>
        <v>0</v>
      </c>
      <c r="G209" s="85">
        <f>Configurar!$B$14</f>
        <v>1000</v>
      </c>
      <c r="H209" s="87">
        <f>H208+(Configurar!$B$14*Configurar!$B$18)</f>
        <v>7850</v>
      </c>
      <c r="I209" s="238">
        <f>I208+(Configurar!$B$14*Configurar!$B$20)</f>
        <v>3740</v>
      </c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373">
        <v>44390</v>
      </c>
      <c r="AE209" s="374">
        <f t="shared" si="7"/>
        <v>44390</v>
      </c>
      <c r="AF209" s="95"/>
      <c r="AG209" s="95"/>
      <c r="AH209" s="95"/>
      <c r="AI209" s="95"/>
      <c r="AJ209" s="95"/>
      <c r="AK209" s="95"/>
      <c r="AL209" s="95"/>
      <c r="AM209" s="95"/>
      <c r="AN209" s="251"/>
      <c r="AO209" s="251"/>
      <c r="AP209" s="454"/>
      <c r="AQ209" s="251"/>
      <c r="AR209" s="251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  <c r="CG209" s="55"/>
      <c r="CH209" s="55"/>
      <c r="CI209" s="55"/>
      <c r="CJ209" s="55"/>
      <c r="CK209" s="55"/>
      <c r="CL209" s="55"/>
      <c r="CM209" s="55"/>
      <c r="CN209" s="55"/>
      <c r="CO209" s="55"/>
      <c r="CP209" s="55"/>
      <c r="CQ209" s="55"/>
      <c r="CR209" s="55"/>
      <c r="CS209" s="55"/>
      <c r="CT209" s="55"/>
      <c r="CU209" s="55"/>
      <c r="CV209" s="55"/>
      <c r="CW209" s="55"/>
      <c r="CX209" s="55"/>
      <c r="CY209" s="55"/>
      <c r="CZ209" s="55"/>
      <c r="DA209" s="55"/>
      <c r="DB209" s="55"/>
      <c r="DC209" s="55"/>
      <c r="DD209" s="55"/>
      <c r="DE209" s="55"/>
      <c r="DF209" s="55"/>
      <c r="DG209" s="55"/>
      <c r="DH209" s="55"/>
      <c r="DI209" s="55"/>
      <c r="DJ209" s="55"/>
      <c r="DK209" s="55"/>
      <c r="DL209" s="55"/>
      <c r="DM209" s="55"/>
      <c r="DN209" s="55"/>
      <c r="DO209" s="55"/>
      <c r="DP209" s="55"/>
      <c r="DQ209" s="55"/>
      <c r="DR209" s="55"/>
      <c r="DS209" s="55"/>
      <c r="DT209" s="55"/>
      <c r="DU209" s="55"/>
      <c r="DV209" s="55"/>
      <c r="DW209" s="55"/>
      <c r="DX209" s="55"/>
      <c r="DY209" s="55"/>
      <c r="DZ209" s="55"/>
      <c r="EA209" s="55"/>
    </row>
    <row r="210" spans="1:131" s="96" customFormat="1">
      <c r="A210" s="95"/>
      <c r="B210" s="239"/>
      <c r="C210" s="370"/>
      <c r="D210" s="371"/>
      <c r="E210" s="87"/>
      <c r="F210" s="87"/>
      <c r="G210" s="85"/>
      <c r="H210" s="87"/>
      <c r="I210" s="238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373">
        <v>44391</v>
      </c>
      <c r="AE210" s="374">
        <f t="shared" si="7"/>
        <v>44391</v>
      </c>
      <c r="AF210" s="95"/>
      <c r="AG210" s="95"/>
      <c r="AH210" s="95"/>
      <c r="AI210" s="95"/>
      <c r="AJ210" s="95"/>
      <c r="AK210" s="95"/>
      <c r="AL210" s="95"/>
      <c r="AM210" s="95"/>
      <c r="AN210" s="251"/>
      <c r="AO210" s="251"/>
      <c r="AP210" s="454"/>
      <c r="AQ210" s="251"/>
      <c r="AR210" s="251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55"/>
      <c r="CG210" s="55"/>
      <c r="CH210" s="55"/>
      <c r="CI210" s="55"/>
      <c r="CJ210" s="55"/>
      <c r="CK210" s="55"/>
      <c r="CL210" s="55"/>
      <c r="CM210" s="55"/>
      <c r="CN210" s="55"/>
      <c r="CO210" s="55"/>
      <c r="CP210" s="55"/>
      <c r="CQ210" s="55"/>
      <c r="CR210" s="55"/>
      <c r="CS210" s="55"/>
      <c r="CT210" s="55"/>
      <c r="CU210" s="55"/>
      <c r="CV210" s="55"/>
      <c r="CW210" s="55"/>
      <c r="CX210" s="55"/>
      <c r="CY210" s="55"/>
      <c r="CZ210" s="55"/>
      <c r="DA210" s="55"/>
      <c r="DB210" s="55"/>
      <c r="DC210" s="55"/>
      <c r="DD210" s="55"/>
      <c r="DE210" s="55"/>
      <c r="DF210" s="55"/>
      <c r="DG210" s="55"/>
      <c r="DH210" s="55"/>
      <c r="DI210" s="55"/>
      <c r="DJ210" s="55"/>
      <c r="DK210" s="55"/>
      <c r="DL210" s="55"/>
      <c r="DM210" s="55"/>
      <c r="DN210" s="55"/>
      <c r="DO210" s="55"/>
      <c r="DP210" s="55"/>
      <c r="DQ210" s="55"/>
      <c r="DR210" s="55"/>
      <c r="DS210" s="55"/>
      <c r="DT210" s="55"/>
      <c r="DU210" s="55"/>
      <c r="DV210" s="55"/>
      <c r="DW210" s="55"/>
      <c r="DX210" s="55"/>
      <c r="DY210" s="55"/>
      <c r="DZ210" s="55"/>
      <c r="EA210" s="55"/>
    </row>
    <row r="211" spans="1:131" s="96" customFormat="1">
      <c r="A211" s="95"/>
      <c r="B211" s="372">
        <v>44378</v>
      </c>
      <c r="C211" s="370">
        <f t="shared" si="8"/>
        <v>44378</v>
      </c>
      <c r="D211" s="371">
        <v>1</v>
      </c>
      <c r="E211" s="87">
        <f>JUL!L8</f>
        <v>0</v>
      </c>
      <c r="F211" s="87">
        <f>JUL!N8</f>
        <v>0</v>
      </c>
      <c r="G211" s="85">
        <f>Configurar!$B$14</f>
        <v>1000</v>
      </c>
      <c r="H211" s="87">
        <f>H209+(Configurar!$B$14*Configurar!$B$18)</f>
        <v>7900</v>
      </c>
      <c r="I211" s="238">
        <f>I209+(Configurar!$B$14*Configurar!$B$20)</f>
        <v>3760</v>
      </c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373">
        <v>44392</v>
      </c>
      <c r="AE211" s="374">
        <f t="shared" si="7"/>
        <v>44392</v>
      </c>
      <c r="AF211" s="95"/>
      <c r="AG211" s="95"/>
      <c r="AH211" s="95"/>
      <c r="AI211" s="95"/>
      <c r="AJ211" s="95"/>
      <c r="AK211" s="95"/>
      <c r="AL211" s="95"/>
      <c r="AM211" s="95"/>
      <c r="AN211" s="251"/>
      <c r="AO211" s="251"/>
      <c r="AP211" s="454"/>
      <c r="AQ211" s="251"/>
      <c r="AR211" s="251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  <c r="CG211" s="55"/>
      <c r="CH211" s="55"/>
      <c r="CI211" s="55"/>
      <c r="CJ211" s="55"/>
      <c r="CK211" s="55"/>
      <c r="CL211" s="55"/>
      <c r="CM211" s="55"/>
      <c r="CN211" s="55"/>
      <c r="CO211" s="55"/>
      <c r="CP211" s="55"/>
      <c r="CQ211" s="55"/>
      <c r="CR211" s="55"/>
      <c r="CS211" s="55"/>
      <c r="CT211" s="55"/>
      <c r="CU211" s="55"/>
      <c r="CV211" s="55"/>
      <c r="CW211" s="55"/>
      <c r="CX211" s="55"/>
      <c r="CY211" s="55"/>
      <c r="CZ211" s="55"/>
      <c r="DA211" s="55"/>
      <c r="DB211" s="55"/>
      <c r="DC211" s="55"/>
      <c r="DD211" s="55"/>
      <c r="DE211" s="55"/>
      <c r="DF211" s="55"/>
      <c r="DG211" s="55"/>
      <c r="DH211" s="55"/>
      <c r="DI211" s="55"/>
      <c r="DJ211" s="55"/>
      <c r="DK211" s="55"/>
      <c r="DL211" s="55"/>
      <c r="DM211" s="55"/>
      <c r="DN211" s="55"/>
      <c r="DO211" s="55"/>
      <c r="DP211" s="55"/>
      <c r="DQ211" s="55"/>
      <c r="DR211" s="55"/>
      <c r="DS211" s="55"/>
      <c r="DT211" s="55"/>
      <c r="DU211" s="55"/>
      <c r="DV211" s="55"/>
      <c r="DW211" s="55"/>
      <c r="DX211" s="55"/>
      <c r="DY211" s="55"/>
      <c r="DZ211" s="55"/>
      <c r="EA211" s="55"/>
    </row>
    <row r="212" spans="1:131" s="96" customFormat="1">
      <c r="A212" s="95"/>
      <c r="B212" s="372">
        <v>44379</v>
      </c>
      <c r="C212" s="370">
        <f t="shared" si="8"/>
        <v>44379</v>
      </c>
      <c r="D212" s="371">
        <v>2</v>
      </c>
      <c r="E212" s="87">
        <f>JUL!L9</f>
        <v>0</v>
      </c>
      <c r="F212" s="87">
        <f>JUL!N9</f>
        <v>0</v>
      </c>
      <c r="G212" s="85">
        <f>Configurar!$B$14</f>
        <v>1000</v>
      </c>
      <c r="H212" s="87">
        <f>H211+(Configurar!$B$14*Configurar!$B$18)</f>
        <v>7950</v>
      </c>
      <c r="I212" s="238">
        <f>I211+(Configurar!$B$14*Configurar!$B$20)</f>
        <v>3780</v>
      </c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373">
        <v>44393</v>
      </c>
      <c r="AE212" s="374">
        <f t="shared" si="7"/>
        <v>44393</v>
      </c>
      <c r="AF212" s="95"/>
      <c r="AG212" s="95"/>
      <c r="AH212" s="95"/>
      <c r="AI212" s="95"/>
      <c r="AJ212" s="95"/>
      <c r="AK212" s="95"/>
      <c r="AL212" s="95"/>
      <c r="AM212" s="95"/>
      <c r="AN212" s="251"/>
      <c r="AO212" s="251"/>
      <c r="AP212" s="454"/>
      <c r="AQ212" s="251"/>
      <c r="AR212" s="251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  <c r="CF212" s="55"/>
      <c r="CG212" s="55"/>
      <c r="CH212" s="55"/>
      <c r="CI212" s="55"/>
      <c r="CJ212" s="55"/>
      <c r="CK212" s="55"/>
      <c r="CL212" s="55"/>
      <c r="CM212" s="55"/>
      <c r="CN212" s="55"/>
      <c r="CO212" s="55"/>
      <c r="CP212" s="55"/>
      <c r="CQ212" s="55"/>
      <c r="CR212" s="55"/>
      <c r="CS212" s="55"/>
      <c r="CT212" s="55"/>
      <c r="CU212" s="55"/>
      <c r="CV212" s="55"/>
      <c r="CW212" s="55"/>
      <c r="CX212" s="55"/>
      <c r="CY212" s="55"/>
      <c r="CZ212" s="55"/>
      <c r="DA212" s="55"/>
      <c r="DB212" s="55"/>
      <c r="DC212" s="55"/>
      <c r="DD212" s="55"/>
      <c r="DE212" s="55"/>
      <c r="DF212" s="55"/>
      <c r="DG212" s="55"/>
      <c r="DH212" s="55"/>
      <c r="DI212" s="55"/>
      <c r="DJ212" s="55"/>
      <c r="DK212" s="55"/>
      <c r="DL212" s="55"/>
      <c r="DM212" s="55"/>
      <c r="DN212" s="55"/>
      <c r="DO212" s="55"/>
      <c r="DP212" s="55"/>
      <c r="DQ212" s="55"/>
      <c r="DR212" s="55"/>
      <c r="DS212" s="55"/>
      <c r="DT212" s="55"/>
      <c r="DU212" s="55"/>
      <c r="DV212" s="55"/>
      <c r="DW212" s="55"/>
      <c r="DX212" s="55"/>
      <c r="DY212" s="55"/>
      <c r="DZ212" s="55"/>
      <c r="EA212" s="55"/>
    </row>
    <row r="213" spans="1:131" s="96" customFormat="1">
      <c r="A213" s="95"/>
      <c r="B213" s="372">
        <v>44382</v>
      </c>
      <c r="C213" s="370">
        <f t="shared" si="8"/>
        <v>44382</v>
      </c>
      <c r="D213" s="371">
        <v>3</v>
      </c>
      <c r="E213" s="87">
        <f>JUL!L10</f>
        <v>0</v>
      </c>
      <c r="F213" s="87">
        <f>JUL!N10</f>
        <v>0</v>
      </c>
      <c r="G213" s="85">
        <f>Configurar!$B$14</f>
        <v>1000</v>
      </c>
      <c r="H213" s="87">
        <f>H212+(Configurar!$B$14*Configurar!$B$18)</f>
        <v>8000</v>
      </c>
      <c r="I213" s="238">
        <f>I212+(Configurar!$B$14*Configurar!$B$20)</f>
        <v>3800</v>
      </c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373">
        <v>44396</v>
      </c>
      <c r="AE213" s="374">
        <f t="shared" si="7"/>
        <v>44396</v>
      </c>
      <c r="AF213" s="95"/>
      <c r="AG213" s="95"/>
      <c r="AH213" s="95"/>
      <c r="AI213" s="95"/>
      <c r="AJ213" s="95"/>
      <c r="AK213" s="95"/>
      <c r="AL213" s="95"/>
      <c r="AM213" s="95"/>
      <c r="AN213" s="251"/>
      <c r="AO213" s="251"/>
      <c r="AP213" s="454"/>
      <c r="AQ213" s="251"/>
      <c r="AR213" s="251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55"/>
      <c r="CG213" s="55"/>
      <c r="CH213" s="55"/>
      <c r="CI213" s="55"/>
      <c r="CJ213" s="55"/>
      <c r="CK213" s="55"/>
      <c r="CL213" s="55"/>
      <c r="CM213" s="55"/>
      <c r="CN213" s="55"/>
      <c r="CO213" s="55"/>
      <c r="CP213" s="55"/>
      <c r="CQ213" s="55"/>
      <c r="CR213" s="55"/>
      <c r="CS213" s="55"/>
      <c r="CT213" s="55"/>
      <c r="CU213" s="55"/>
      <c r="CV213" s="55"/>
      <c r="CW213" s="55"/>
      <c r="CX213" s="55"/>
      <c r="CY213" s="55"/>
      <c r="CZ213" s="55"/>
      <c r="DA213" s="55"/>
      <c r="DB213" s="55"/>
      <c r="DC213" s="55"/>
      <c r="DD213" s="55"/>
      <c r="DE213" s="55"/>
      <c r="DF213" s="55"/>
      <c r="DG213" s="55"/>
      <c r="DH213" s="55"/>
      <c r="DI213" s="55"/>
      <c r="DJ213" s="55"/>
      <c r="DK213" s="55"/>
      <c r="DL213" s="55"/>
      <c r="DM213" s="55"/>
      <c r="DN213" s="55"/>
      <c r="DO213" s="55"/>
      <c r="DP213" s="55"/>
      <c r="DQ213" s="55"/>
      <c r="DR213" s="55"/>
      <c r="DS213" s="55"/>
      <c r="DT213" s="55"/>
      <c r="DU213" s="55"/>
      <c r="DV213" s="55"/>
      <c r="DW213" s="55"/>
      <c r="DX213" s="55"/>
      <c r="DY213" s="55"/>
      <c r="DZ213" s="55"/>
      <c r="EA213" s="55"/>
    </row>
    <row r="214" spans="1:131" s="96" customFormat="1">
      <c r="A214" s="95"/>
      <c r="B214" s="372">
        <v>44383</v>
      </c>
      <c r="C214" s="370">
        <f t="shared" si="8"/>
        <v>44383</v>
      </c>
      <c r="D214" s="371">
        <v>4</v>
      </c>
      <c r="E214" s="87">
        <f>JUL!L11</f>
        <v>0</v>
      </c>
      <c r="F214" s="87">
        <f>JUL!N11</f>
        <v>0</v>
      </c>
      <c r="G214" s="85">
        <f>Configurar!$B$14</f>
        <v>1000</v>
      </c>
      <c r="H214" s="87">
        <f>H213+(Configurar!$B$14*Configurar!$B$18)</f>
        <v>8050</v>
      </c>
      <c r="I214" s="238">
        <f>I213+(Configurar!$B$14*Configurar!$B$20)</f>
        <v>3820</v>
      </c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373">
        <v>44397</v>
      </c>
      <c r="AE214" s="374">
        <f t="shared" si="7"/>
        <v>44397</v>
      </c>
      <c r="AF214" s="95"/>
      <c r="AG214" s="95"/>
      <c r="AH214" s="95"/>
      <c r="AI214" s="95"/>
      <c r="AJ214" s="95"/>
      <c r="AK214" s="95"/>
      <c r="AL214" s="95"/>
      <c r="AM214" s="95"/>
      <c r="AN214" s="251"/>
      <c r="AO214" s="251"/>
      <c r="AP214" s="454"/>
      <c r="AQ214" s="251"/>
      <c r="AR214" s="251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  <c r="CG214" s="55"/>
      <c r="CH214" s="55"/>
      <c r="CI214" s="55"/>
      <c r="CJ214" s="55"/>
      <c r="CK214" s="55"/>
      <c r="CL214" s="55"/>
      <c r="CM214" s="55"/>
      <c r="CN214" s="55"/>
      <c r="CO214" s="55"/>
      <c r="CP214" s="55"/>
      <c r="CQ214" s="55"/>
      <c r="CR214" s="55"/>
      <c r="CS214" s="55"/>
      <c r="CT214" s="55"/>
      <c r="CU214" s="55"/>
      <c r="CV214" s="55"/>
      <c r="CW214" s="55"/>
      <c r="CX214" s="55"/>
      <c r="CY214" s="55"/>
      <c r="CZ214" s="55"/>
      <c r="DA214" s="55"/>
      <c r="DB214" s="55"/>
      <c r="DC214" s="55"/>
      <c r="DD214" s="55"/>
      <c r="DE214" s="55"/>
      <c r="DF214" s="55"/>
      <c r="DG214" s="55"/>
      <c r="DH214" s="55"/>
      <c r="DI214" s="55"/>
      <c r="DJ214" s="55"/>
      <c r="DK214" s="55"/>
      <c r="DL214" s="55"/>
      <c r="DM214" s="55"/>
      <c r="DN214" s="55"/>
      <c r="DO214" s="55"/>
      <c r="DP214" s="55"/>
      <c r="DQ214" s="55"/>
      <c r="DR214" s="55"/>
      <c r="DS214" s="55"/>
      <c r="DT214" s="55"/>
      <c r="DU214" s="55"/>
      <c r="DV214" s="55"/>
      <c r="DW214" s="55"/>
      <c r="DX214" s="55"/>
      <c r="DY214" s="55"/>
      <c r="DZ214" s="55"/>
      <c r="EA214" s="55"/>
    </row>
    <row r="215" spans="1:131" s="96" customFormat="1">
      <c r="A215" s="95"/>
      <c r="B215" s="372">
        <v>44384</v>
      </c>
      <c r="C215" s="370">
        <f t="shared" si="8"/>
        <v>44384</v>
      </c>
      <c r="D215" s="371">
        <v>5</v>
      </c>
      <c r="E215" s="87">
        <f>JUL!L12</f>
        <v>0</v>
      </c>
      <c r="F215" s="87">
        <f>JUL!N12</f>
        <v>0</v>
      </c>
      <c r="G215" s="85">
        <f>Configurar!$B$14</f>
        <v>1000</v>
      </c>
      <c r="H215" s="87">
        <f>H214+(Configurar!$B$14*Configurar!$B$18)</f>
        <v>8100</v>
      </c>
      <c r="I215" s="238">
        <f>I214+(Configurar!$B$14*Configurar!$B$20)</f>
        <v>3840</v>
      </c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373">
        <v>44398</v>
      </c>
      <c r="AE215" s="374">
        <f t="shared" si="7"/>
        <v>44398</v>
      </c>
      <c r="AF215" s="95"/>
      <c r="AG215" s="95"/>
      <c r="AH215" s="95"/>
      <c r="AI215" s="95"/>
      <c r="AJ215" s="95"/>
      <c r="AK215" s="95"/>
      <c r="AL215" s="95"/>
      <c r="AM215" s="95"/>
      <c r="AN215" s="251"/>
      <c r="AO215" s="251"/>
      <c r="AP215" s="454"/>
      <c r="AQ215" s="251"/>
      <c r="AR215" s="251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  <c r="CR215" s="55"/>
      <c r="CS215" s="55"/>
      <c r="CT215" s="55"/>
      <c r="CU215" s="55"/>
      <c r="CV215" s="55"/>
      <c r="CW215" s="55"/>
      <c r="CX215" s="55"/>
      <c r="CY215" s="55"/>
      <c r="CZ215" s="55"/>
      <c r="DA215" s="55"/>
      <c r="DB215" s="55"/>
      <c r="DC215" s="55"/>
      <c r="DD215" s="55"/>
      <c r="DE215" s="55"/>
      <c r="DF215" s="55"/>
      <c r="DG215" s="55"/>
      <c r="DH215" s="55"/>
      <c r="DI215" s="55"/>
      <c r="DJ215" s="55"/>
      <c r="DK215" s="55"/>
      <c r="DL215" s="55"/>
      <c r="DM215" s="55"/>
      <c r="DN215" s="55"/>
      <c r="DO215" s="55"/>
      <c r="DP215" s="55"/>
      <c r="DQ215" s="55"/>
      <c r="DR215" s="55"/>
      <c r="DS215" s="55"/>
      <c r="DT215" s="55"/>
      <c r="DU215" s="55"/>
      <c r="DV215" s="55"/>
      <c r="DW215" s="55"/>
      <c r="DX215" s="55"/>
      <c r="DY215" s="55"/>
      <c r="DZ215" s="55"/>
      <c r="EA215" s="55"/>
    </row>
    <row r="216" spans="1:131" s="96" customFormat="1">
      <c r="A216" s="95"/>
      <c r="B216" s="372">
        <v>44385</v>
      </c>
      <c r="C216" s="370">
        <f t="shared" si="8"/>
        <v>44385</v>
      </c>
      <c r="D216" s="371">
        <v>6</v>
      </c>
      <c r="E216" s="87">
        <f>JUL!L13</f>
        <v>0</v>
      </c>
      <c r="F216" s="87">
        <f>JUL!N13</f>
        <v>0</v>
      </c>
      <c r="G216" s="85">
        <f>Configurar!$B$14</f>
        <v>1000</v>
      </c>
      <c r="H216" s="87">
        <f>H215+(Configurar!$B$14*Configurar!$B$18)</f>
        <v>8150</v>
      </c>
      <c r="I216" s="238">
        <f>I215+(Configurar!$B$14*Configurar!$B$20)</f>
        <v>3860</v>
      </c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373">
        <v>44399</v>
      </c>
      <c r="AE216" s="374">
        <f t="shared" si="7"/>
        <v>44399</v>
      </c>
      <c r="AF216" s="95"/>
      <c r="AG216" s="95"/>
      <c r="AH216" s="95"/>
      <c r="AI216" s="95"/>
      <c r="AJ216" s="95"/>
      <c r="AK216" s="95"/>
      <c r="AL216" s="95"/>
      <c r="AM216" s="95"/>
      <c r="AN216" s="251"/>
      <c r="AO216" s="251"/>
      <c r="AP216" s="454"/>
      <c r="AQ216" s="251"/>
      <c r="AR216" s="251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  <c r="CG216" s="55"/>
      <c r="CH216" s="55"/>
      <c r="CI216" s="55"/>
      <c r="CJ216" s="55"/>
      <c r="CK216" s="55"/>
      <c r="CL216" s="55"/>
      <c r="CM216" s="55"/>
      <c r="CN216" s="55"/>
      <c r="CO216" s="55"/>
      <c r="CP216" s="55"/>
      <c r="CQ216" s="55"/>
      <c r="CR216" s="55"/>
      <c r="CS216" s="55"/>
      <c r="CT216" s="55"/>
      <c r="CU216" s="55"/>
      <c r="CV216" s="55"/>
      <c r="CW216" s="55"/>
      <c r="CX216" s="55"/>
      <c r="CY216" s="55"/>
      <c r="CZ216" s="55"/>
      <c r="DA216" s="55"/>
      <c r="DB216" s="55"/>
      <c r="DC216" s="55"/>
      <c r="DD216" s="55"/>
      <c r="DE216" s="55"/>
      <c r="DF216" s="55"/>
      <c r="DG216" s="55"/>
      <c r="DH216" s="55"/>
      <c r="DI216" s="55"/>
      <c r="DJ216" s="55"/>
      <c r="DK216" s="55"/>
      <c r="DL216" s="55"/>
      <c r="DM216" s="55"/>
      <c r="DN216" s="55"/>
      <c r="DO216" s="55"/>
      <c r="DP216" s="55"/>
      <c r="DQ216" s="55"/>
      <c r="DR216" s="55"/>
      <c r="DS216" s="55"/>
      <c r="DT216" s="55"/>
      <c r="DU216" s="55"/>
      <c r="DV216" s="55"/>
      <c r="DW216" s="55"/>
      <c r="DX216" s="55"/>
      <c r="DY216" s="55"/>
      <c r="DZ216" s="55"/>
      <c r="EA216" s="55"/>
    </row>
    <row r="217" spans="1:131" s="96" customFormat="1">
      <c r="A217" s="95"/>
      <c r="B217" s="372">
        <v>44386</v>
      </c>
      <c r="C217" s="370">
        <f t="shared" si="8"/>
        <v>44386</v>
      </c>
      <c r="D217" s="371">
        <v>7</v>
      </c>
      <c r="E217" s="87">
        <f>JUL!L14</f>
        <v>0</v>
      </c>
      <c r="F217" s="87">
        <f>JUL!N14</f>
        <v>0</v>
      </c>
      <c r="G217" s="85">
        <f>Configurar!$B$14</f>
        <v>1000</v>
      </c>
      <c r="H217" s="87">
        <f>H216+(Configurar!$B$14*Configurar!$B$18)</f>
        <v>8200</v>
      </c>
      <c r="I217" s="238">
        <f>I216+(Configurar!$B$14*Configurar!$B$20)</f>
        <v>3880</v>
      </c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373">
        <v>44400</v>
      </c>
      <c r="AE217" s="374">
        <f t="shared" si="7"/>
        <v>44400</v>
      </c>
      <c r="AF217" s="95"/>
      <c r="AG217" s="95"/>
      <c r="AH217" s="95"/>
      <c r="AI217" s="95"/>
      <c r="AJ217" s="95"/>
      <c r="AK217" s="95"/>
      <c r="AL217" s="95"/>
      <c r="AM217" s="95"/>
      <c r="AN217" s="251"/>
      <c r="AO217" s="251"/>
      <c r="AP217" s="454"/>
      <c r="AQ217" s="251"/>
      <c r="AR217" s="251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  <c r="CR217" s="55"/>
      <c r="CS217" s="55"/>
      <c r="CT217" s="55"/>
      <c r="CU217" s="55"/>
      <c r="CV217" s="55"/>
      <c r="CW217" s="55"/>
      <c r="CX217" s="55"/>
      <c r="CY217" s="55"/>
      <c r="CZ217" s="55"/>
      <c r="DA217" s="55"/>
      <c r="DB217" s="55"/>
      <c r="DC217" s="55"/>
      <c r="DD217" s="55"/>
      <c r="DE217" s="55"/>
      <c r="DF217" s="55"/>
      <c r="DG217" s="55"/>
      <c r="DH217" s="55"/>
      <c r="DI217" s="55"/>
      <c r="DJ217" s="55"/>
      <c r="DK217" s="55"/>
      <c r="DL217" s="55"/>
      <c r="DM217" s="55"/>
      <c r="DN217" s="55"/>
      <c r="DO217" s="55"/>
      <c r="DP217" s="55"/>
      <c r="DQ217" s="55"/>
      <c r="DR217" s="55"/>
      <c r="DS217" s="55"/>
      <c r="DT217" s="55"/>
      <c r="DU217" s="55"/>
      <c r="DV217" s="55"/>
      <c r="DW217" s="55"/>
      <c r="DX217" s="55"/>
      <c r="DY217" s="55"/>
      <c r="DZ217" s="55"/>
      <c r="EA217" s="55"/>
    </row>
    <row r="218" spans="1:131" s="96" customFormat="1">
      <c r="A218" s="95"/>
      <c r="B218" s="372">
        <v>44389</v>
      </c>
      <c r="C218" s="370">
        <f t="shared" si="8"/>
        <v>44389</v>
      </c>
      <c r="D218" s="371">
        <v>8</v>
      </c>
      <c r="E218" s="87">
        <f>JUL!L15</f>
        <v>0</v>
      </c>
      <c r="F218" s="87">
        <f>JUL!N15</f>
        <v>0</v>
      </c>
      <c r="G218" s="85">
        <f>Configurar!$B$14</f>
        <v>1000</v>
      </c>
      <c r="H218" s="87">
        <f>H217+(Configurar!$B$14*Configurar!$B$18)</f>
        <v>8250</v>
      </c>
      <c r="I218" s="238">
        <f>I217+(Configurar!$B$14*Configurar!$B$20)</f>
        <v>3900</v>
      </c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373">
        <v>44403</v>
      </c>
      <c r="AE218" s="374">
        <f t="shared" si="7"/>
        <v>44403</v>
      </c>
      <c r="AF218" s="95"/>
      <c r="AG218" s="95"/>
      <c r="AH218" s="95"/>
      <c r="AI218" s="95"/>
      <c r="AJ218" s="95"/>
      <c r="AK218" s="95"/>
      <c r="AL218" s="95"/>
      <c r="AM218" s="95"/>
      <c r="AN218" s="251"/>
      <c r="AO218" s="251"/>
      <c r="AP218" s="454"/>
      <c r="AQ218" s="251"/>
      <c r="AR218" s="251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55"/>
      <c r="CG218" s="55"/>
      <c r="CH218" s="55"/>
      <c r="CI218" s="55"/>
      <c r="CJ218" s="55"/>
      <c r="CK218" s="55"/>
      <c r="CL218" s="55"/>
      <c r="CM218" s="55"/>
      <c r="CN218" s="55"/>
      <c r="CO218" s="55"/>
      <c r="CP218" s="55"/>
      <c r="CQ218" s="55"/>
      <c r="CR218" s="55"/>
      <c r="CS218" s="55"/>
      <c r="CT218" s="55"/>
      <c r="CU218" s="55"/>
      <c r="CV218" s="55"/>
      <c r="CW218" s="55"/>
      <c r="CX218" s="55"/>
      <c r="CY218" s="55"/>
      <c r="CZ218" s="55"/>
      <c r="DA218" s="55"/>
      <c r="DB218" s="55"/>
      <c r="DC218" s="55"/>
      <c r="DD218" s="55"/>
      <c r="DE218" s="55"/>
      <c r="DF218" s="55"/>
      <c r="DG218" s="55"/>
      <c r="DH218" s="55"/>
      <c r="DI218" s="55"/>
      <c r="DJ218" s="55"/>
      <c r="DK218" s="55"/>
      <c r="DL218" s="55"/>
      <c r="DM218" s="55"/>
      <c r="DN218" s="55"/>
      <c r="DO218" s="55"/>
      <c r="DP218" s="55"/>
      <c r="DQ218" s="55"/>
      <c r="DR218" s="55"/>
      <c r="DS218" s="55"/>
      <c r="DT218" s="55"/>
      <c r="DU218" s="55"/>
      <c r="DV218" s="55"/>
      <c r="DW218" s="55"/>
      <c r="DX218" s="55"/>
      <c r="DY218" s="55"/>
      <c r="DZ218" s="55"/>
      <c r="EA218" s="55"/>
    </row>
    <row r="219" spans="1:131" s="96" customFormat="1">
      <c r="A219" s="95"/>
      <c r="B219" s="372">
        <v>44390</v>
      </c>
      <c r="C219" s="370">
        <f t="shared" si="8"/>
        <v>44390</v>
      </c>
      <c r="D219" s="371">
        <v>9</v>
      </c>
      <c r="E219" s="87">
        <f>JUL!L16</f>
        <v>0</v>
      </c>
      <c r="F219" s="87">
        <f>JUL!N16</f>
        <v>0</v>
      </c>
      <c r="G219" s="85">
        <f>Configurar!$B$14</f>
        <v>1000</v>
      </c>
      <c r="H219" s="87">
        <f>H218+(Configurar!$B$14*Configurar!$B$18)</f>
        <v>8300</v>
      </c>
      <c r="I219" s="238">
        <f>I218+(Configurar!$B$14*Configurar!$B$20)</f>
        <v>3920</v>
      </c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373">
        <v>44404</v>
      </c>
      <c r="AE219" s="374">
        <f t="shared" si="7"/>
        <v>44404</v>
      </c>
      <c r="AF219" s="95"/>
      <c r="AG219" s="95"/>
      <c r="AH219" s="95"/>
      <c r="AI219" s="95"/>
      <c r="AJ219" s="95"/>
      <c r="AK219" s="95"/>
      <c r="AL219" s="95"/>
      <c r="AM219" s="95"/>
      <c r="AN219" s="251"/>
      <c r="AO219" s="251"/>
      <c r="AP219" s="454"/>
      <c r="AQ219" s="251"/>
      <c r="AR219" s="251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  <c r="CG219" s="55"/>
      <c r="CH219" s="55"/>
      <c r="CI219" s="55"/>
      <c r="CJ219" s="55"/>
      <c r="CK219" s="55"/>
      <c r="CL219" s="55"/>
      <c r="CM219" s="55"/>
      <c r="CN219" s="55"/>
      <c r="CO219" s="55"/>
      <c r="CP219" s="55"/>
      <c r="CQ219" s="55"/>
      <c r="CR219" s="55"/>
      <c r="CS219" s="55"/>
      <c r="CT219" s="55"/>
      <c r="CU219" s="55"/>
      <c r="CV219" s="55"/>
      <c r="CW219" s="55"/>
      <c r="CX219" s="55"/>
      <c r="CY219" s="55"/>
      <c r="CZ219" s="55"/>
      <c r="DA219" s="55"/>
      <c r="DB219" s="55"/>
      <c r="DC219" s="55"/>
      <c r="DD219" s="55"/>
      <c r="DE219" s="55"/>
      <c r="DF219" s="55"/>
      <c r="DG219" s="55"/>
      <c r="DH219" s="55"/>
      <c r="DI219" s="55"/>
      <c r="DJ219" s="55"/>
      <c r="DK219" s="55"/>
      <c r="DL219" s="55"/>
      <c r="DM219" s="55"/>
      <c r="DN219" s="55"/>
      <c r="DO219" s="55"/>
      <c r="DP219" s="55"/>
      <c r="DQ219" s="55"/>
      <c r="DR219" s="55"/>
      <c r="DS219" s="55"/>
      <c r="DT219" s="55"/>
      <c r="DU219" s="55"/>
      <c r="DV219" s="55"/>
      <c r="DW219" s="55"/>
      <c r="DX219" s="55"/>
      <c r="DY219" s="55"/>
      <c r="DZ219" s="55"/>
      <c r="EA219" s="55"/>
    </row>
    <row r="220" spans="1:131" s="96" customFormat="1">
      <c r="A220" s="95"/>
      <c r="B220" s="372">
        <v>44391</v>
      </c>
      <c r="C220" s="370">
        <f t="shared" si="8"/>
        <v>44391</v>
      </c>
      <c r="D220" s="371">
        <v>10</v>
      </c>
      <c r="E220" s="87">
        <f>JUL!L17</f>
        <v>0</v>
      </c>
      <c r="F220" s="87">
        <f>JUL!N17</f>
        <v>0</v>
      </c>
      <c r="G220" s="85">
        <f>Configurar!$B$14</f>
        <v>1000</v>
      </c>
      <c r="H220" s="87">
        <f>H219+(Configurar!$B$14*Configurar!$B$18)</f>
        <v>8350</v>
      </c>
      <c r="I220" s="238">
        <f>I219+(Configurar!$B$14*Configurar!$B$20)</f>
        <v>3940</v>
      </c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373">
        <v>44405</v>
      </c>
      <c r="AE220" s="374">
        <f t="shared" si="7"/>
        <v>44405</v>
      </c>
      <c r="AF220" s="95"/>
      <c r="AG220" s="95"/>
      <c r="AH220" s="95"/>
      <c r="AI220" s="95"/>
      <c r="AJ220" s="95"/>
      <c r="AK220" s="95"/>
      <c r="AL220" s="95"/>
      <c r="AM220" s="95"/>
      <c r="AN220" s="251"/>
      <c r="AO220" s="251"/>
      <c r="AP220" s="454"/>
      <c r="AQ220" s="251"/>
      <c r="AR220" s="251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55"/>
      <c r="CG220" s="55"/>
      <c r="CH220" s="55"/>
      <c r="CI220" s="55"/>
      <c r="CJ220" s="55"/>
      <c r="CK220" s="55"/>
      <c r="CL220" s="55"/>
      <c r="CM220" s="55"/>
      <c r="CN220" s="55"/>
      <c r="CO220" s="55"/>
      <c r="CP220" s="55"/>
      <c r="CQ220" s="55"/>
      <c r="CR220" s="55"/>
      <c r="CS220" s="55"/>
      <c r="CT220" s="55"/>
      <c r="CU220" s="55"/>
      <c r="CV220" s="55"/>
      <c r="CW220" s="55"/>
      <c r="CX220" s="55"/>
      <c r="CY220" s="55"/>
      <c r="CZ220" s="55"/>
      <c r="DA220" s="55"/>
      <c r="DB220" s="55"/>
      <c r="DC220" s="55"/>
      <c r="DD220" s="55"/>
      <c r="DE220" s="55"/>
      <c r="DF220" s="55"/>
      <c r="DG220" s="55"/>
      <c r="DH220" s="55"/>
      <c r="DI220" s="55"/>
      <c r="DJ220" s="55"/>
      <c r="DK220" s="55"/>
      <c r="DL220" s="55"/>
      <c r="DM220" s="55"/>
      <c r="DN220" s="55"/>
      <c r="DO220" s="55"/>
      <c r="DP220" s="55"/>
      <c r="DQ220" s="55"/>
      <c r="DR220" s="55"/>
      <c r="DS220" s="55"/>
      <c r="DT220" s="55"/>
      <c r="DU220" s="55"/>
      <c r="DV220" s="55"/>
      <c r="DW220" s="55"/>
      <c r="DX220" s="55"/>
      <c r="DY220" s="55"/>
      <c r="DZ220" s="55"/>
      <c r="EA220" s="55"/>
    </row>
    <row r="221" spans="1:131" s="96" customFormat="1">
      <c r="A221" s="95"/>
      <c r="B221" s="372">
        <v>44392</v>
      </c>
      <c r="C221" s="370">
        <f t="shared" si="8"/>
        <v>44392</v>
      </c>
      <c r="D221" s="371">
        <v>11</v>
      </c>
      <c r="E221" s="87">
        <f>JUL!L18</f>
        <v>0</v>
      </c>
      <c r="F221" s="87">
        <f>JUL!N18</f>
        <v>0</v>
      </c>
      <c r="G221" s="85">
        <f>Configurar!$B$14</f>
        <v>1000</v>
      </c>
      <c r="H221" s="87">
        <f>H220+(Configurar!$B$14*Configurar!$B$18)</f>
        <v>8400</v>
      </c>
      <c r="I221" s="238">
        <f>I220+(Configurar!$B$14*Configurar!$B$20)</f>
        <v>3960</v>
      </c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373">
        <v>44406</v>
      </c>
      <c r="AE221" s="374">
        <f t="shared" si="7"/>
        <v>44406</v>
      </c>
      <c r="AF221" s="95"/>
      <c r="AG221" s="95"/>
      <c r="AH221" s="95"/>
      <c r="AI221" s="95"/>
      <c r="AJ221" s="95"/>
      <c r="AK221" s="95"/>
      <c r="AL221" s="95"/>
      <c r="AM221" s="95"/>
      <c r="AN221" s="251"/>
      <c r="AO221" s="251"/>
      <c r="AP221" s="454"/>
      <c r="AQ221" s="251"/>
      <c r="AR221" s="251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55"/>
      <c r="CG221" s="55"/>
      <c r="CH221" s="55"/>
      <c r="CI221" s="55"/>
      <c r="CJ221" s="55"/>
      <c r="CK221" s="55"/>
      <c r="CL221" s="55"/>
      <c r="CM221" s="55"/>
      <c r="CN221" s="55"/>
      <c r="CO221" s="55"/>
      <c r="CP221" s="55"/>
      <c r="CQ221" s="55"/>
      <c r="CR221" s="55"/>
      <c r="CS221" s="55"/>
      <c r="CT221" s="55"/>
      <c r="CU221" s="55"/>
      <c r="CV221" s="55"/>
      <c r="CW221" s="55"/>
      <c r="CX221" s="55"/>
      <c r="CY221" s="55"/>
      <c r="CZ221" s="55"/>
      <c r="DA221" s="55"/>
      <c r="DB221" s="55"/>
      <c r="DC221" s="55"/>
      <c r="DD221" s="55"/>
      <c r="DE221" s="55"/>
      <c r="DF221" s="55"/>
      <c r="DG221" s="55"/>
      <c r="DH221" s="55"/>
      <c r="DI221" s="55"/>
      <c r="DJ221" s="55"/>
      <c r="DK221" s="55"/>
      <c r="DL221" s="55"/>
      <c r="DM221" s="55"/>
      <c r="DN221" s="55"/>
      <c r="DO221" s="55"/>
      <c r="DP221" s="55"/>
      <c r="DQ221" s="55"/>
      <c r="DR221" s="55"/>
      <c r="DS221" s="55"/>
      <c r="DT221" s="55"/>
      <c r="DU221" s="55"/>
      <c r="DV221" s="55"/>
      <c r="DW221" s="55"/>
      <c r="DX221" s="55"/>
      <c r="DY221" s="55"/>
      <c r="DZ221" s="55"/>
      <c r="EA221" s="55"/>
    </row>
    <row r="222" spans="1:131" s="96" customFormat="1">
      <c r="A222" s="95"/>
      <c r="B222" s="372">
        <v>44393</v>
      </c>
      <c r="C222" s="370">
        <f t="shared" si="8"/>
        <v>44393</v>
      </c>
      <c r="D222" s="371">
        <v>12</v>
      </c>
      <c r="E222" s="87">
        <f>JUL!L19</f>
        <v>0</v>
      </c>
      <c r="F222" s="87">
        <f>JUL!N19</f>
        <v>0</v>
      </c>
      <c r="G222" s="85">
        <f>Configurar!$B$14</f>
        <v>1000</v>
      </c>
      <c r="H222" s="87">
        <f>H221+(Configurar!$B$14*Configurar!$B$18)</f>
        <v>8450</v>
      </c>
      <c r="I222" s="238">
        <f>I221+(Configurar!$B$14*Configurar!$B$20)</f>
        <v>3980</v>
      </c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373">
        <v>44407</v>
      </c>
      <c r="AE222" s="374">
        <f t="shared" si="7"/>
        <v>44407</v>
      </c>
      <c r="AF222" s="95"/>
      <c r="AG222" s="95"/>
      <c r="AH222" s="95"/>
      <c r="AI222" s="95"/>
      <c r="AJ222" s="95"/>
      <c r="AK222" s="95"/>
      <c r="AL222" s="95"/>
      <c r="AM222" s="95"/>
      <c r="AN222" s="251"/>
      <c r="AO222" s="251"/>
      <c r="AP222" s="454"/>
      <c r="AQ222" s="251"/>
      <c r="AR222" s="251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55"/>
      <c r="CG222" s="55"/>
      <c r="CH222" s="55"/>
      <c r="CI222" s="55"/>
      <c r="CJ222" s="55"/>
      <c r="CK222" s="55"/>
      <c r="CL222" s="55"/>
      <c r="CM222" s="55"/>
      <c r="CN222" s="55"/>
      <c r="CO222" s="55"/>
      <c r="CP222" s="55"/>
      <c r="CQ222" s="55"/>
      <c r="CR222" s="55"/>
      <c r="CS222" s="55"/>
      <c r="CT222" s="55"/>
      <c r="CU222" s="55"/>
      <c r="CV222" s="55"/>
      <c r="CW222" s="55"/>
      <c r="CX222" s="55"/>
      <c r="CY222" s="55"/>
      <c r="CZ222" s="55"/>
      <c r="DA222" s="55"/>
      <c r="DB222" s="55"/>
      <c r="DC222" s="55"/>
      <c r="DD222" s="55"/>
      <c r="DE222" s="55"/>
      <c r="DF222" s="55"/>
      <c r="DG222" s="55"/>
      <c r="DH222" s="55"/>
      <c r="DI222" s="55"/>
      <c r="DJ222" s="55"/>
      <c r="DK222" s="55"/>
      <c r="DL222" s="55"/>
      <c r="DM222" s="55"/>
      <c r="DN222" s="55"/>
      <c r="DO222" s="55"/>
      <c r="DP222" s="55"/>
      <c r="DQ222" s="55"/>
      <c r="DR222" s="55"/>
      <c r="DS222" s="55"/>
      <c r="DT222" s="55"/>
      <c r="DU222" s="55"/>
      <c r="DV222" s="55"/>
      <c r="DW222" s="55"/>
      <c r="DX222" s="55"/>
      <c r="DY222" s="55"/>
      <c r="DZ222" s="55"/>
      <c r="EA222" s="55"/>
    </row>
    <row r="223" spans="1:131" s="96" customFormat="1">
      <c r="A223" s="95"/>
      <c r="B223" s="372">
        <v>44396</v>
      </c>
      <c r="C223" s="370">
        <f t="shared" si="8"/>
        <v>44396</v>
      </c>
      <c r="D223" s="371">
        <v>13</v>
      </c>
      <c r="E223" s="87">
        <f>JUL!L20</f>
        <v>0</v>
      </c>
      <c r="F223" s="87">
        <f>JUL!N20</f>
        <v>0</v>
      </c>
      <c r="G223" s="85">
        <f>Configurar!$B$14</f>
        <v>1000</v>
      </c>
      <c r="H223" s="87">
        <f>H222+(Configurar!$B$14*Configurar!$B$18)</f>
        <v>8500</v>
      </c>
      <c r="I223" s="238">
        <f>I222+(Configurar!$B$14*Configurar!$B$20)</f>
        <v>4000</v>
      </c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373"/>
      <c r="AE223" s="374"/>
      <c r="AF223" s="95"/>
      <c r="AG223" s="95"/>
      <c r="AH223" s="95"/>
      <c r="AI223" s="95"/>
      <c r="AJ223" s="95"/>
      <c r="AK223" s="95"/>
      <c r="AL223" s="95"/>
      <c r="AM223" s="95"/>
      <c r="AN223" s="251"/>
      <c r="AO223" s="251"/>
      <c r="AP223" s="454"/>
      <c r="AQ223" s="251"/>
      <c r="AR223" s="251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  <c r="CG223" s="55"/>
      <c r="CH223" s="55"/>
      <c r="CI223" s="55"/>
      <c r="CJ223" s="55"/>
      <c r="CK223" s="55"/>
      <c r="CL223" s="55"/>
      <c r="CM223" s="55"/>
      <c r="CN223" s="55"/>
      <c r="CO223" s="55"/>
      <c r="CP223" s="55"/>
      <c r="CQ223" s="55"/>
      <c r="CR223" s="55"/>
      <c r="CS223" s="55"/>
      <c r="CT223" s="55"/>
      <c r="CU223" s="55"/>
      <c r="CV223" s="55"/>
      <c r="CW223" s="55"/>
      <c r="CX223" s="55"/>
      <c r="CY223" s="55"/>
      <c r="CZ223" s="55"/>
      <c r="DA223" s="55"/>
      <c r="DB223" s="55"/>
      <c r="DC223" s="55"/>
      <c r="DD223" s="55"/>
      <c r="DE223" s="55"/>
      <c r="DF223" s="55"/>
      <c r="DG223" s="55"/>
      <c r="DH223" s="55"/>
      <c r="DI223" s="55"/>
      <c r="DJ223" s="55"/>
      <c r="DK223" s="55"/>
      <c r="DL223" s="55"/>
      <c r="DM223" s="55"/>
      <c r="DN223" s="55"/>
      <c r="DO223" s="55"/>
      <c r="DP223" s="55"/>
      <c r="DQ223" s="55"/>
      <c r="DR223" s="55"/>
      <c r="DS223" s="55"/>
      <c r="DT223" s="55"/>
      <c r="DU223" s="55"/>
      <c r="DV223" s="55"/>
      <c r="DW223" s="55"/>
      <c r="DX223" s="55"/>
      <c r="DY223" s="55"/>
      <c r="DZ223" s="55"/>
      <c r="EA223" s="55"/>
    </row>
    <row r="224" spans="1:131" s="96" customFormat="1">
      <c r="A224" s="95"/>
      <c r="B224" s="372">
        <v>44397</v>
      </c>
      <c r="C224" s="370">
        <f t="shared" si="8"/>
        <v>44397</v>
      </c>
      <c r="D224" s="371">
        <v>14</v>
      </c>
      <c r="E224" s="87">
        <f>JUL!L21</f>
        <v>0</v>
      </c>
      <c r="F224" s="87">
        <f>JUL!N21</f>
        <v>0</v>
      </c>
      <c r="G224" s="85">
        <f>Configurar!$B$14</f>
        <v>1000</v>
      </c>
      <c r="H224" s="87">
        <f>H223+(Configurar!$B$14*Configurar!$B$18)</f>
        <v>8550</v>
      </c>
      <c r="I224" s="238">
        <f>I223+(Configurar!$B$14*Configurar!$B$20)</f>
        <v>4020</v>
      </c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373">
        <v>44410</v>
      </c>
      <c r="AE224" s="374">
        <f t="shared" si="7"/>
        <v>44410</v>
      </c>
      <c r="AF224" s="95"/>
      <c r="AG224" s="95"/>
      <c r="AH224" s="95"/>
      <c r="AI224" s="95"/>
      <c r="AJ224" s="95"/>
      <c r="AK224" s="95"/>
      <c r="AL224" s="95"/>
      <c r="AM224" s="95"/>
      <c r="AN224" s="251"/>
      <c r="AO224" s="251"/>
      <c r="AP224" s="454"/>
      <c r="AQ224" s="251"/>
      <c r="AR224" s="251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  <c r="CG224" s="55"/>
      <c r="CH224" s="55"/>
      <c r="CI224" s="55"/>
      <c r="CJ224" s="55"/>
      <c r="CK224" s="55"/>
      <c r="CL224" s="55"/>
      <c r="CM224" s="55"/>
      <c r="CN224" s="55"/>
      <c r="CO224" s="55"/>
      <c r="CP224" s="55"/>
      <c r="CQ224" s="55"/>
      <c r="CR224" s="55"/>
      <c r="CS224" s="55"/>
      <c r="CT224" s="55"/>
      <c r="CU224" s="55"/>
      <c r="CV224" s="55"/>
      <c r="CW224" s="55"/>
      <c r="CX224" s="55"/>
      <c r="CY224" s="55"/>
      <c r="CZ224" s="55"/>
      <c r="DA224" s="55"/>
      <c r="DB224" s="55"/>
      <c r="DC224" s="55"/>
      <c r="DD224" s="55"/>
      <c r="DE224" s="55"/>
      <c r="DF224" s="55"/>
      <c r="DG224" s="55"/>
      <c r="DH224" s="55"/>
      <c r="DI224" s="55"/>
      <c r="DJ224" s="55"/>
      <c r="DK224" s="55"/>
      <c r="DL224" s="55"/>
      <c r="DM224" s="55"/>
      <c r="DN224" s="55"/>
      <c r="DO224" s="55"/>
      <c r="DP224" s="55"/>
      <c r="DQ224" s="55"/>
      <c r="DR224" s="55"/>
      <c r="DS224" s="55"/>
      <c r="DT224" s="55"/>
      <c r="DU224" s="55"/>
      <c r="DV224" s="55"/>
      <c r="DW224" s="55"/>
      <c r="DX224" s="55"/>
      <c r="DY224" s="55"/>
      <c r="DZ224" s="55"/>
      <c r="EA224" s="55"/>
    </row>
    <row r="225" spans="1:131" s="96" customFormat="1">
      <c r="A225" s="95"/>
      <c r="B225" s="372">
        <v>44398</v>
      </c>
      <c r="C225" s="370">
        <f t="shared" si="8"/>
        <v>44398</v>
      </c>
      <c r="D225" s="371">
        <v>15</v>
      </c>
      <c r="E225" s="87">
        <f>JUL!L22</f>
        <v>0</v>
      </c>
      <c r="F225" s="87">
        <f>JUL!N22</f>
        <v>0</v>
      </c>
      <c r="G225" s="85">
        <f>Configurar!$B$14</f>
        <v>1000</v>
      </c>
      <c r="H225" s="87">
        <f>H224+(Configurar!$B$14*Configurar!$B$18)</f>
        <v>8600</v>
      </c>
      <c r="I225" s="238">
        <f>I224+(Configurar!$B$14*Configurar!$B$20)</f>
        <v>4040</v>
      </c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373">
        <v>44411</v>
      </c>
      <c r="AE225" s="374">
        <f t="shared" si="7"/>
        <v>44411</v>
      </c>
      <c r="AF225" s="95"/>
      <c r="AG225" s="95"/>
      <c r="AH225" s="95"/>
      <c r="AI225" s="95"/>
      <c r="AJ225" s="95"/>
      <c r="AK225" s="95"/>
      <c r="AL225" s="95"/>
      <c r="AM225" s="95"/>
      <c r="AN225" s="251"/>
      <c r="AO225" s="251"/>
      <c r="AP225" s="454"/>
      <c r="AQ225" s="251"/>
      <c r="AR225" s="251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  <c r="CF225" s="55"/>
      <c r="CG225" s="55"/>
      <c r="CH225" s="55"/>
      <c r="CI225" s="55"/>
      <c r="CJ225" s="55"/>
      <c r="CK225" s="55"/>
      <c r="CL225" s="55"/>
      <c r="CM225" s="55"/>
      <c r="CN225" s="55"/>
      <c r="CO225" s="55"/>
      <c r="CP225" s="55"/>
      <c r="CQ225" s="55"/>
      <c r="CR225" s="55"/>
      <c r="CS225" s="55"/>
      <c r="CT225" s="55"/>
      <c r="CU225" s="55"/>
      <c r="CV225" s="55"/>
      <c r="CW225" s="55"/>
      <c r="CX225" s="55"/>
      <c r="CY225" s="55"/>
      <c r="CZ225" s="55"/>
      <c r="DA225" s="55"/>
      <c r="DB225" s="55"/>
      <c r="DC225" s="55"/>
      <c r="DD225" s="55"/>
      <c r="DE225" s="55"/>
      <c r="DF225" s="55"/>
      <c r="DG225" s="55"/>
      <c r="DH225" s="55"/>
      <c r="DI225" s="55"/>
      <c r="DJ225" s="55"/>
      <c r="DK225" s="55"/>
      <c r="DL225" s="55"/>
      <c r="DM225" s="55"/>
      <c r="DN225" s="55"/>
      <c r="DO225" s="55"/>
      <c r="DP225" s="55"/>
      <c r="DQ225" s="55"/>
      <c r="DR225" s="55"/>
      <c r="DS225" s="55"/>
      <c r="DT225" s="55"/>
      <c r="DU225" s="55"/>
      <c r="DV225" s="55"/>
      <c r="DW225" s="55"/>
      <c r="DX225" s="55"/>
      <c r="DY225" s="55"/>
      <c r="DZ225" s="55"/>
      <c r="EA225" s="55"/>
    </row>
    <row r="226" spans="1:131" s="96" customFormat="1">
      <c r="A226" s="95"/>
      <c r="B226" s="372">
        <v>44399</v>
      </c>
      <c r="C226" s="370">
        <f t="shared" si="8"/>
        <v>44399</v>
      </c>
      <c r="D226" s="371">
        <v>16</v>
      </c>
      <c r="E226" s="87">
        <f>JUL!L23</f>
        <v>0</v>
      </c>
      <c r="F226" s="87">
        <f>JUL!N23</f>
        <v>0</v>
      </c>
      <c r="G226" s="85">
        <f>Configurar!$B$14</f>
        <v>1000</v>
      </c>
      <c r="H226" s="87">
        <f>H225+(Configurar!$B$14*Configurar!$B$18)</f>
        <v>8650</v>
      </c>
      <c r="I226" s="238">
        <f>I225+(Configurar!$B$14*Configurar!$B$20)</f>
        <v>4060</v>
      </c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373">
        <v>44412</v>
      </c>
      <c r="AE226" s="374">
        <f t="shared" si="7"/>
        <v>44412</v>
      </c>
      <c r="AF226" s="95"/>
      <c r="AG226" s="95"/>
      <c r="AH226" s="95"/>
      <c r="AI226" s="95"/>
      <c r="AJ226" s="95"/>
      <c r="AK226" s="95"/>
      <c r="AL226" s="95"/>
      <c r="AM226" s="95"/>
      <c r="AN226" s="251"/>
      <c r="AO226" s="251"/>
      <c r="AP226" s="454"/>
      <c r="AQ226" s="251"/>
      <c r="AR226" s="251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55"/>
      <c r="CG226" s="55"/>
      <c r="CH226" s="55"/>
      <c r="CI226" s="55"/>
      <c r="CJ226" s="55"/>
      <c r="CK226" s="55"/>
      <c r="CL226" s="55"/>
      <c r="CM226" s="55"/>
      <c r="CN226" s="55"/>
      <c r="CO226" s="55"/>
      <c r="CP226" s="55"/>
      <c r="CQ226" s="55"/>
      <c r="CR226" s="55"/>
      <c r="CS226" s="55"/>
      <c r="CT226" s="55"/>
      <c r="CU226" s="55"/>
      <c r="CV226" s="55"/>
      <c r="CW226" s="55"/>
      <c r="CX226" s="55"/>
      <c r="CY226" s="55"/>
      <c r="CZ226" s="55"/>
      <c r="DA226" s="55"/>
      <c r="DB226" s="55"/>
      <c r="DC226" s="55"/>
      <c r="DD226" s="55"/>
      <c r="DE226" s="55"/>
      <c r="DF226" s="55"/>
      <c r="DG226" s="55"/>
      <c r="DH226" s="55"/>
      <c r="DI226" s="55"/>
      <c r="DJ226" s="55"/>
      <c r="DK226" s="55"/>
      <c r="DL226" s="55"/>
      <c r="DM226" s="55"/>
      <c r="DN226" s="55"/>
      <c r="DO226" s="55"/>
      <c r="DP226" s="55"/>
      <c r="DQ226" s="55"/>
      <c r="DR226" s="55"/>
      <c r="DS226" s="55"/>
      <c r="DT226" s="55"/>
      <c r="DU226" s="55"/>
      <c r="DV226" s="55"/>
      <c r="DW226" s="55"/>
      <c r="DX226" s="55"/>
      <c r="DY226" s="55"/>
      <c r="DZ226" s="55"/>
      <c r="EA226" s="55"/>
    </row>
    <row r="227" spans="1:131" s="96" customFormat="1">
      <c r="A227" s="95"/>
      <c r="B227" s="372">
        <v>44400</v>
      </c>
      <c r="C227" s="370">
        <f t="shared" si="8"/>
        <v>44400</v>
      </c>
      <c r="D227" s="371">
        <v>17</v>
      </c>
      <c r="E227" s="87">
        <f>JUL!L24</f>
        <v>0</v>
      </c>
      <c r="F227" s="87">
        <f>JUL!N24</f>
        <v>0</v>
      </c>
      <c r="G227" s="85">
        <f>Configurar!$B$14</f>
        <v>1000</v>
      </c>
      <c r="H227" s="87">
        <f>H226+(Configurar!$B$14*Configurar!$B$18)</f>
        <v>8700</v>
      </c>
      <c r="I227" s="238">
        <f>I226+(Configurar!$B$14*Configurar!$B$20)</f>
        <v>4080</v>
      </c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373">
        <v>44413</v>
      </c>
      <c r="AE227" s="374">
        <f t="shared" si="7"/>
        <v>44413</v>
      </c>
      <c r="AF227" s="95"/>
      <c r="AG227" s="95"/>
      <c r="AH227" s="95"/>
      <c r="AI227" s="95"/>
      <c r="AJ227" s="95"/>
      <c r="AK227" s="95"/>
      <c r="AL227" s="95"/>
      <c r="AM227" s="95"/>
      <c r="AN227" s="251"/>
      <c r="AO227" s="251"/>
      <c r="AP227" s="454"/>
      <c r="AQ227" s="251"/>
      <c r="AR227" s="251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  <c r="CG227" s="55"/>
      <c r="CH227" s="55"/>
      <c r="CI227" s="55"/>
      <c r="CJ227" s="55"/>
      <c r="CK227" s="55"/>
      <c r="CL227" s="55"/>
      <c r="CM227" s="55"/>
      <c r="CN227" s="55"/>
      <c r="CO227" s="55"/>
      <c r="CP227" s="55"/>
      <c r="CQ227" s="55"/>
      <c r="CR227" s="55"/>
      <c r="CS227" s="55"/>
      <c r="CT227" s="55"/>
      <c r="CU227" s="55"/>
      <c r="CV227" s="55"/>
      <c r="CW227" s="55"/>
      <c r="CX227" s="55"/>
      <c r="CY227" s="55"/>
      <c r="CZ227" s="55"/>
      <c r="DA227" s="55"/>
      <c r="DB227" s="55"/>
      <c r="DC227" s="55"/>
      <c r="DD227" s="55"/>
      <c r="DE227" s="55"/>
      <c r="DF227" s="55"/>
      <c r="DG227" s="55"/>
      <c r="DH227" s="55"/>
      <c r="DI227" s="55"/>
      <c r="DJ227" s="55"/>
      <c r="DK227" s="55"/>
      <c r="DL227" s="55"/>
      <c r="DM227" s="55"/>
      <c r="DN227" s="55"/>
      <c r="DO227" s="55"/>
      <c r="DP227" s="55"/>
      <c r="DQ227" s="55"/>
      <c r="DR227" s="55"/>
      <c r="DS227" s="55"/>
      <c r="DT227" s="55"/>
      <c r="DU227" s="55"/>
      <c r="DV227" s="55"/>
      <c r="DW227" s="55"/>
      <c r="DX227" s="55"/>
      <c r="DY227" s="55"/>
      <c r="DZ227" s="55"/>
      <c r="EA227" s="55"/>
    </row>
    <row r="228" spans="1:131" s="96" customFormat="1">
      <c r="A228" s="95"/>
      <c r="B228" s="372">
        <v>44403</v>
      </c>
      <c r="C228" s="370">
        <f t="shared" si="8"/>
        <v>44403</v>
      </c>
      <c r="D228" s="371">
        <v>18</v>
      </c>
      <c r="E228" s="87">
        <f>JUL!L25</f>
        <v>0</v>
      </c>
      <c r="F228" s="87">
        <f>JUL!N25</f>
        <v>0</v>
      </c>
      <c r="G228" s="85">
        <f>Configurar!$B$14</f>
        <v>1000</v>
      </c>
      <c r="H228" s="87">
        <f>H227+(Configurar!$B$14*Configurar!$B$18)</f>
        <v>8750</v>
      </c>
      <c r="I228" s="238">
        <f>I227+(Configurar!$B$14*Configurar!$B$20)</f>
        <v>4100</v>
      </c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373">
        <v>44414</v>
      </c>
      <c r="AE228" s="374">
        <f t="shared" si="7"/>
        <v>44414</v>
      </c>
      <c r="AF228" s="95"/>
      <c r="AG228" s="95"/>
      <c r="AH228" s="95"/>
      <c r="AI228" s="95"/>
      <c r="AJ228" s="95"/>
      <c r="AK228" s="95"/>
      <c r="AL228" s="95"/>
      <c r="AM228" s="95"/>
      <c r="AN228" s="251"/>
      <c r="AO228" s="251"/>
      <c r="AP228" s="454"/>
      <c r="AQ228" s="251"/>
      <c r="AR228" s="251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  <c r="CG228" s="55"/>
      <c r="CH228" s="55"/>
      <c r="CI228" s="55"/>
      <c r="CJ228" s="55"/>
      <c r="CK228" s="55"/>
      <c r="CL228" s="55"/>
      <c r="CM228" s="55"/>
      <c r="CN228" s="55"/>
      <c r="CO228" s="55"/>
      <c r="CP228" s="55"/>
      <c r="CQ228" s="55"/>
      <c r="CR228" s="55"/>
      <c r="CS228" s="55"/>
      <c r="CT228" s="55"/>
      <c r="CU228" s="55"/>
      <c r="CV228" s="55"/>
      <c r="CW228" s="55"/>
      <c r="CX228" s="55"/>
      <c r="CY228" s="55"/>
      <c r="CZ228" s="55"/>
      <c r="DA228" s="55"/>
      <c r="DB228" s="55"/>
      <c r="DC228" s="55"/>
      <c r="DD228" s="55"/>
      <c r="DE228" s="55"/>
      <c r="DF228" s="55"/>
      <c r="DG228" s="55"/>
      <c r="DH228" s="55"/>
      <c r="DI228" s="55"/>
      <c r="DJ228" s="55"/>
      <c r="DK228" s="55"/>
      <c r="DL228" s="55"/>
      <c r="DM228" s="55"/>
      <c r="DN228" s="55"/>
      <c r="DO228" s="55"/>
      <c r="DP228" s="55"/>
      <c r="DQ228" s="55"/>
      <c r="DR228" s="55"/>
      <c r="DS228" s="55"/>
      <c r="DT228" s="55"/>
      <c r="DU228" s="55"/>
      <c r="DV228" s="55"/>
      <c r="DW228" s="55"/>
      <c r="DX228" s="55"/>
      <c r="DY228" s="55"/>
      <c r="DZ228" s="55"/>
      <c r="EA228" s="55"/>
    </row>
    <row r="229" spans="1:131" s="96" customFormat="1">
      <c r="A229" s="95"/>
      <c r="B229" s="372">
        <v>44404</v>
      </c>
      <c r="C229" s="370">
        <f t="shared" si="8"/>
        <v>44404</v>
      </c>
      <c r="D229" s="371">
        <v>19</v>
      </c>
      <c r="E229" s="87">
        <f>JUL!L26</f>
        <v>0</v>
      </c>
      <c r="F229" s="87">
        <f>JUL!N26</f>
        <v>0</v>
      </c>
      <c r="G229" s="85">
        <f>Configurar!$B$14</f>
        <v>1000</v>
      </c>
      <c r="H229" s="87">
        <f>H228+(Configurar!$B$14*Configurar!$B$18)</f>
        <v>8800</v>
      </c>
      <c r="I229" s="238">
        <f>I228+(Configurar!$B$14*Configurar!$B$20)</f>
        <v>4120</v>
      </c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373">
        <v>44417</v>
      </c>
      <c r="AE229" s="374">
        <f t="shared" si="7"/>
        <v>44417</v>
      </c>
      <c r="AF229" s="95"/>
      <c r="AG229" s="95"/>
      <c r="AH229" s="95"/>
      <c r="AI229" s="95"/>
      <c r="AJ229" s="95"/>
      <c r="AK229" s="95"/>
      <c r="AL229" s="95"/>
      <c r="AM229" s="95"/>
      <c r="AN229" s="251"/>
      <c r="AO229" s="251"/>
      <c r="AP229" s="454"/>
      <c r="AQ229" s="251"/>
      <c r="AR229" s="251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55"/>
      <c r="CG229" s="55"/>
      <c r="CH229" s="55"/>
      <c r="CI229" s="55"/>
      <c r="CJ229" s="55"/>
      <c r="CK229" s="55"/>
      <c r="CL229" s="55"/>
      <c r="CM229" s="55"/>
      <c r="CN229" s="55"/>
      <c r="CO229" s="55"/>
      <c r="CP229" s="55"/>
      <c r="CQ229" s="55"/>
      <c r="CR229" s="55"/>
      <c r="CS229" s="55"/>
      <c r="CT229" s="55"/>
      <c r="CU229" s="55"/>
      <c r="CV229" s="55"/>
      <c r="CW229" s="55"/>
      <c r="CX229" s="55"/>
      <c r="CY229" s="55"/>
      <c r="CZ229" s="55"/>
      <c r="DA229" s="55"/>
      <c r="DB229" s="55"/>
      <c r="DC229" s="55"/>
      <c r="DD229" s="55"/>
      <c r="DE229" s="55"/>
      <c r="DF229" s="55"/>
      <c r="DG229" s="55"/>
      <c r="DH229" s="55"/>
      <c r="DI229" s="55"/>
      <c r="DJ229" s="55"/>
      <c r="DK229" s="55"/>
      <c r="DL229" s="55"/>
      <c r="DM229" s="55"/>
      <c r="DN229" s="55"/>
      <c r="DO229" s="55"/>
      <c r="DP229" s="55"/>
      <c r="DQ229" s="55"/>
      <c r="DR229" s="55"/>
      <c r="DS229" s="55"/>
      <c r="DT229" s="55"/>
      <c r="DU229" s="55"/>
      <c r="DV229" s="55"/>
      <c r="DW229" s="55"/>
      <c r="DX229" s="55"/>
      <c r="DY229" s="55"/>
      <c r="DZ229" s="55"/>
      <c r="EA229" s="55"/>
    </row>
    <row r="230" spans="1:131" s="96" customFormat="1">
      <c r="A230" s="95"/>
      <c r="B230" s="372">
        <v>44405</v>
      </c>
      <c r="C230" s="370">
        <f t="shared" si="8"/>
        <v>44405</v>
      </c>
      <c r="D230" s="371">
        <v>20</v>
      </c>
      <c r="E230" s="87">
        <f>JUL!L27</f>
        <v>0</v>
      </c>
      <c r="F230" s="87">
        <f>JUL!N27</f>
        <v>0</v>
      </c>
      <c r="G230" s="85">
        <f>Configurar!$B$14</f>
        <v>1000</v>
      </c>
      <c r="H230" s="87">
        <f>H229+(Configurar!$B$14*Configurar!$B$18)</f>
        <v>8850</v>
      </c>
      <c r="I230" s="238">
        <f>I229+(Configurar!$B$14*Configurar!$B$20)</f>
        <v>4140</v>
      </c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373">
        <v>44418</v>
      </c>
      <c r="AE230" s="374">
        <f t="shared" si="7"/>
        <v>44418</v>
      </c>
      <c r="AF230" s="95"/>
      <c r="AG230" s="95"/>
      <c r="AH230" s="95"/>
      <c r="AI230" s="95"/>
      <c r="AJ230" s="95"/>
      <c r="AK230" s="95"/>
      <c r="AL230" s="95"/>
      <c r="AM230" s="95"/>
      <c r="AN230" s="251"/>
      <c r="AO230" s="251"/>
      <c r="AP230" s="454"/>
      <c r="AQ230" s="251"/>
      <c r="AR230" s="251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55"/>
      <c r="CG230" s="55"/>
      <c r="CH230" s="55"/>
      <c r="CI230" s="55"/>
      <c r="CJ230" s="55"/>
      <c r="CK230" s="55"/>
      <c r="CL230" s="55"/>
      <c r="CM230" s="55"/>
      <c r="CN230" s="55"/>
      <c r="CO230" s="55"/>
      <c r="CP230" s="55"/>
      <c r="CQ230" s="55"/>
      <c r="CR230" s="55"/>
      <c r="CS230" s="55"/>
      <c r="CT230" s="55"/>
      <c r="CU230" s="55"/>
      <c r="CV230" s="55"/>
      <c r="CW230" s="55"/>
      <c r="CX230" s="55"/>
      <c r="CY230" s="55"/>
      <c r="CZ230" s="55"/>
      <c r="DA230" s="55"/>
      <c r="DB230" s="55"/>
      <c r="DC230" s="55"/>
      <c r="DD230" s="55"/>
      <c r="DE230" s="55"/>
      <c r="DF230" s="55"/>
      <c r="DG230" s="55"/>
      <c r="DH230" s="55"/>
      <c r="DI230" s="55"/>
      <c r="DJ230" s="55"/>
      <c r="DK230" s="55"/>
      <c r="DL230" s="55"/>
      <c r="DM230" s="55"/>
      <c r="DN230" s="55"/>
      <c r="DO230" s="55"/>
      <c r="DP230" s="55"/>
      <c r="DQ230" s="55"/>
      <c r="DR230" s="55"/>
      <c r="DS230" s="55"/>
      <c r="DT230" s="55"/>
      <c r="DU230" s="55"/>
      <c r="DV230" s="55"/>
      <c r="DW230" s="55"/>
      <c r="DX230" s="55"/>
      <c r="DY230" s="55"/>
      <c r="DZ230" s="55"/>
      <c r="EA230" s="55"/>
    </row>
    <row r="231" spans="1:131" s="96" customFormat="1">
      <c r="A231" s="95"/>
      <c r="B231" s="372">
        <v>44406</v>
      </c>
      <c r="C231" s="370">
        <f t="shared" si="8"/>
        <v>44406</v>
      </c>
      <c r="D231" s="371">
        <v>21</v>
      </c>
      <c r="E231" s="87">
        <f>JUL!L28</f>
        <v>0</v>
      </c>
      <c r="F231" s="87">
        <f>JUL!N28</f>
        <v>0</v>
      </c>
      <c r="G231" s="85">
        <f>Configurar!$B$14</f>
        <v>1000</v>
      </c>
      <c r="H231" s="87">
        <f>H230+(Configurar!$B$14*Configurar!$B$18)</f>
        <v>8900</v>
      </c>
      <c r="I231" s="238">
        <f>I230+(Configurar!$B$14*Configurar!$B$20)</f>
        <v>4160</v>
      </c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373">
        <v>44419</v>
      </c>
      <c r="AE231" s="374">
        <f t="shared" si="7"/>
        <v>44419</v>
      </c>
      <c r="AF231" s="95"/>
      <c r="AG231" s="95"/>
      <c r="AH231" s="95"/>
      <c r="AI231" s="95"/>
      <c r="AJ231" s="95"/>
      <c r="AK231" s="95"/>
      <c r="AL231" s="95"/>
      <c r="AM231" s="95"/>
      <c r="AN231" s="251"/>
      <c r="AO231" s="251"/>
      <c r="AP231" s="454"/>
      <c r="AQ231" s="251"/>
      <c r="AR231" s="251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55"/>
      <c r="CG231" s="55"/>
      <c r="CH231" s="55"/>
      <c r="CI231" s="55"/>
      <c r="CJ231" s="55"/>
      <c r="CK231" s="55"/>
      <c r="CL231" s="55"/>
      <c r="CM231" s="55"/>
      <c r="CN231" s="55"/>
      <c r="CO231" s="55"/>
      <c r="CP231" s="55"/>
      <c r="CQ231" s="55"/>
      <c r="CR231" s="55"/>
      <c r="CS231" s="55"/>
      <c r="CT231" s="55"/>
      <c r="CU231" s="55"/>
      <c r="CV231" s="55"/>
      <c r="CW231" s="55"/>
      <c r="CX231" s="55"/>
      <c r="CY231" s="55"/>
      <c r="CZ231" s="55"/>
      <c r="DA231" s="55"/>
      <c r="DB231" s="55"/>
      <c r="DC231" s="55"/>
      <c r="DD231" s="55"/>
      <c r="DE231" s="55"/>
      <c r="DF231" s="55"/>
      <c r="DG231" s="55"/>
      <c r="DH231" s="55"/>
      <c r="DI231" s="55"/>
      <c r="DJ231" s="55"/>
      <c r="DK231" s="55"/>
      <c r="DL231" s="55"/>
      <c r="DM231" s="55"/>
      <c r="DN231" s="55"/>
      <c r="DO231" s="55"/>
      <c r="DP231" s="55"/>
      <c r="DQ231" s="55"/>
      <c r="DR231" s="55"/>
      <c r="DS231" s="55"/>
      <c r="DT231" s="55"/>
      <c r="DU231" s="55"/>
      <c r="DV231" s="55"/>
      <c r="DW231" s="55"/>
      <c r="DX231" s="55"/>
      <c r="DY231" s="55"/>
      <c r="DZ231" s="55"/>
      <c r="EA231" s="55"/>
    </row>
    <row r="232" spans="1:131" s="96" customFormat="1">
      <c r="A232" s="95"/>
      <c r="B232" s="372">
        <v>44407</v>
      </c>
      <c r="C232" s="370">
        <f t="shared" si="8"/>
        <v>44407</v>
      </c>
      <c r="D232" s="371">
        <v>22</v>
      </c>
      <c r="E232" s="87">
        <f>JUL!L29</f>
        <v>0</v>
      </c>
      <c r="F232" s="87">
        <f>JUL!N29</f>
        <v>0</v>
      </c>
      <c r="G232" s="85">
        <f>Configurar!$B$14</f>
        <v>1000</v>
      </c>
      <c r="H232" s="87">
        <f>H231+(Configurar!$B$14*Configurar!$B$18)</f>
        <v>8950</v>
      </c>
      <c r="I232" s="238">
        <f>I231+(Configurar!$B$14*Configurar!$B$20)</f>
        <v>4180</v>
      </c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373">
        <v>44420</v>
      </c>
      <c r="AE232" s="374">
        <f t="shared" si="7"/>
        <v>44420</v>
      </c>
      <c r="AF232" s="95"/>
      <c r="AG232" s="95"/>
      <c r="AH232" s="95"/>
      <c r="AI232" s="95"/>
      <c r="AJ232" s="95"/>
      <c r="AK232" s="95"/>
      <c r="AL232" s="95"/>
      <c r="AM232" s="95"/>
      <c r="AN232" s="251"/>
      <c r="AO232" s="251"/>
      <c r="AP232" s="454"/>
      <c r="AQ232" s="251"/>
      <c r="AR232" s="251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55"/>
      <c r="CG232" s="55"/>
      <c r="CH232" s="55"/>
      <c r="CI232" s="55"/>
      <c r="CJ232" s="55"/>
      <c r="CK232" s="55"/>
      <c r="CL232" s="55"/>
      <c r="CM232" s="55"/>
      <c r="CN232" s="55"/>
      <c r="CO232" s="55"/>
      <c r="CP232" s="55"/>
      <c r="CQ232" s="55"/>
      <c r="CR232" s="55"/>
      <c r="CS232" s="55"/>
      <c r="CT232" s="55"/>
      <c r="CU232" s="55"/>
      <c r="CV232" s="55"/>
      <c r="CW232" s="55"/>
      <c r="CX232" s="55"/>
      <c r="CY232" s="55"/>
      <c r="CZ232" s="55"/>
      <c r="DA232" s="55"/>
      <c r="DB232" s="55"/>
      <c r="DC232" s="55"/>
      <c r="DD232" s="55"/>
      <c r="DE232" s="55"/>
      <c r="DF232" s="55"/>
      <c r="DG232" s="55"/>
      <c r="DH232" s="55"/>
      <c r="DI232" s="55"/>
      <c r="DJ232" s="55"/>
      <c r="DK232" s="55"/>
      <c r="DL232" s="55"/>
      <c r="DM232" s="55"/>
      <c r="DN232" s="55"/>
      <c r="DO232" s="55"/>
      <c r="DP232" s="55"/>
      <c r="DQ232" s="55"/>
      <c r="DR232" s="55"/>
      <c r="DS232" s="55"/>
      <c r="DT232" s="55"/>
      <c r="DU232" s="55"/>
      <c r="DV232" s="55"/>
      <c r="DW232" s="55"/>
      <c r="DX232" s="55"/>
      <c r="DY232" s="55"/>
      <c r="DZ232" s="55"/>
      <c r="EA232" s="55"/>
    </row>
    <row r="233" spans="1:131" s="96" customFormat="1">
      <c r="A233" s="95"/>
      <c r="B233" s="239" t="s">
        <v>46</v>
      </c>
      <c r="C233" s="370" t="str">
        <f t="shared" si="8"/>
        <v>-</v>
      </c>
      <c r="D233" s="371">
        <v>23</v>
      </c>
      <c r="E233" s="87">
        <f>JUL!L30</f>
        <v>0</v>
      </c>
      <c r="F233" s="87">
        <f>JUL!N30</f>
        <v>0</v>
      </c>
      <c r="G233" s="85">
        <f>Configurar!$B$14</f>
        <v>1000</v>
      </c>
      <c r="H233" s="87">
        <f>H232+(Configurar!$B$14*Configurar!$B$18)</f>
        <v>9000</v>
      </c>
      <c r="I233" s="238">
        <f>I232+(Configurar!$B$14*Configurar!$B$20)</f>
        <v>4200</v>
      </c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373">
        <v>44421</v>
      </c>
      <c r="AE233" s="374">
        <f t="shared" si="7"/>
        <v>44421</v>
      </c>
      <c r="AF233" s="95"/>
      <c r="AG233" s="95"/>
      <c r="AH233" s="95"/>
      <c r="AI233" s="95"/>
      <c r="AJ233" s="95"/>
      <c r="AK233" s="95"/>
      <c r="AL233" s="95"/>
      <c r="AM233" s="95"/>
      <c r="AN233" s="251"/>
      <c r="AO233" s="251"/>
      <c r="AP233" s="454"/>
      <c r="AQ233" s="251"/>
      <c r="AR233" s="251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  <c r="CG233" s="55"/>
      <c r="CH233" s="55"/>
      <c r="CI233" s="55"/>
      <c r="CJ233" s="55"/>
      <c r="CK233" s="55"/>
      <c r="CL233" s="55"/>
      <c r="CM233" s="55"/>
      <c r="CN233" s="55"/>
      <c r="CO233" s="55"/>
      <c r="CP233" s="55"/>
      <c r="CQ233" s="55"/>
      <c r="CR233" s="55"/>
      <c r="CS233" s="55"/>
      <c r="CT233" s="55"/>
      <c r="CU233" s="55"/>
      <c r="CV233" s="55"/>
      <c r="CW233" s="55"/>
      <c r="CX233" s="55"/>
      <c r="CY233" s="55"/>
      <c r="CZ233" s="55"/>
      <c r="DA233" s="55"/>
      <c r="DB233" s="55"/>
      <c r="DC233" s="55"/>
      <c r="DD233" s="55"/>
      <c r="DE233" s="55"/>
      <c r="DF233" s="55"/>
      <c r="DG233" s="55"/>
      <c r="DH233" s="55"/>
      <c r="DI233" s="55"/>
      <c r="DJ233" s="55"/>
      <c r="DK233" s="55"/>
      <c r="DL233" s="55"/>
      <c r="DM233" s="55"/>
      <c r="DN233" s="55"/>
      <c r="DO233" s="55"/>
      <c r="DP233" s="55"/>
      <c r="DQ233" s="55"/>
      <c r="DR233" s="55"/>
      <c r="DS233" s="55"/>
      <c r="DT233" s="55"/>
      <c r="DU233" s="55"/>
      <c r="DV233" s="55"/>
      <c r="DW233" s="55"/>
      <c r="DX233" s="55"/>
      <c r="DY233" s="55"/>
      <c r="DZ233" s="55"/>
      <c r="EA233" s="55"/>
    </row>
    <row r="234" spans="1:131" s="96" customFormat="1">
      <c r="A234" s="95"/>
      <c r="B234" s="239"/>
      <c r="C234" s="370"/>
      <c r="D234" s="371"/>
      <c r="E234" s="87"/>
      <c r="F234" s="87"/>
      <c r="G234" s="85"/>
      <c r="H234" s="87"/>
      <c r="I234" s="238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373">
        <v>44424</v>
      </c>
      <c r="AE234" s="374">
        <f t="shared" si="7"/>
        <v>44424</v>
      </c>
      <c r="AF234" s="95"/>
      <c r="AG234" s="95"/>
      <c r="AH234" s="95"/>
      <c r="AI234" s="95"/>
      <c r="AJ234" s="95"/>
      <c r="AK234" s="95"/>
      <c r="AL234" s="95"/>
      <c r="AM234" s="95"/>
      <c r="AN234" s="251"/>
      <c r="AO234" s="251"/>
      <c r="AP234" s="454"/>
      <c r="AQ234" s="251"/>
      <c r="AR234" s="251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  <c r="CC234" s="55"/>
      <c r="CD234" s="55"/>
      <c r="CE234" s="55"/>
      <c r="CF234" s="55"/>
      <c r="CG234" s="55"/>
      <c r="CH234" s="55"/>
      <c r="CI234" s="55"/>
      <c r="CJ234" s="55"/>
      <c r="CK234" s="55"/>
      <c r="CL234" s="55"/>
      <c r="CM234" s="55"/>
      <c r="CN234" s="55"/>
      <c r="CO234" s="55"/>
      <c r="CP234" s="55"/>
      <c r="CQ234" s="55"/>
      <c r="CR234" s="55"/>
      <c r="CS234" s="55"/>
      <c r="CT234" s="55"/>
      <c r="CU234" s="55"/>
      <c r="CV234" s="55"/>
      <c r="CW234" s="55"/>
      <c r="CX234" s="55"/>
      <c r="CY234" s="55"/>
      <c r="CZ234" s="55"/>
      <c r="DA234" s="55"/>
      <c r="DB234" s="55"/>
      <c r="DC234" s="55"/>
      <c r="DD234" s="55"/>
      <c r="DE234" s="55"/>
      <c r="DF234" s="55"/>
      <c r="DG234" s="55"/>
      <c r="DH234" s="55"/>
      <c r="DI234" s="55"/>
      <c r="DJ234" s="55"/>
      <c r="DK234" s="55"/>
      <c r="DL234" s="55"/>
      <c r="DM234" s="55"/>
      <c r="DN234" s="55"/>
      <c r="DO234" s="55"/>
      <c r="DP234" s="55"/>
      <c r="DQ234" s="55"/>
      <c r="DR234" s="55"/>
      <c r="DS234" s="55"/>
      <c r="DT234" s="55"/>
      <c r="DU234" s="55"/>
      <c r="DV234" s="55"/>
      <c r="DW234" s="55"/>
      <c r="DX234" s="55"/>
      <c r="DY234" s="55"/>
      <c r="DZ234" s="55"/>
      <c r="EA234" s="55"/>
    </row>
    <row r="235" spans="1:131" s="96" customFormat="1">
      <c r="A235" s="95"/>
      <c r="B235" s="372">
        <v>44410</v>
      </c>
      <c r="C235" s="370">
        <f t="shared" si="8"/>
        <v>44410</v>
      </c>
      <c r="D235" s="371">
        <v>1</v>
      </c>
      <c r="E235" s="87">
        <f>AGO!L8</f>
        <v>0</v>
      </c>
      <c r="F235" s="87">
        <f>AGO!N8</f>
        <v>0</v>
      </c>
      <c r="G235" s="85">
        <f>Configurar!$B$14</f>
        <v>1000</v>
      </c>
      <c r="H235" s="87">
        <f>H233+(Configurar!$B$14*Configurar!$B$18)</f>
        <v>9050</v>
      </c>
      <c r="I235" s="238">
        <f>I233+(Configurar!$B$14*Configurar!$B$20)</f>
        <v>4220</v>
      </c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373">
        <v>44425</v>
      </c>
      <c r="AE235" s="374">
        <f t="shared" si="7"/>
        <v>44425</v>
      </c>
      <c r="AF235" s="95"/>
      <c r="AG235" s="95"/>
      <c r="AH235" s="95"/>
      <c r="AI235" s="95"/>
      <c r="AJ235" s="95"/>
      <c r="AK235" s="95"/>
      <c r="AL235" s="95"/>
      <c r="AM235" s="95"/>
      <c r="AN235" s="251"/>
      <c r="AO235" s="251"/>
      <c r="AP235" s="454"/>
      <c r="AQ235" s="251"/>
      <c r="AR235" s="251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  <c r="CG235" s="55"/>
      <c r="CH235" s="55"/>
      <c r="CI235" s="55"/>
      <c r="CJ235" s="55"/>
      <c r="CK235" s="55"/>
      <c r="CL235" s="55"/>
      <c r="CM235" s="55"/>
      <c r="CN235" s="55"/>
      <c r="CO235" s="55"/>
      <c r="CP235" s="55"/>
      <c r="CQ235" s="55"/>
      <c r="CR235" s="55"/>
      <c r="CS235" s="55"/>
      <c r="CT235" s="55"/>
      <c r="CU235" s="55"/>
      <c r="CV235" s="55"/>
      <c r="CW235" s="55"/>
      <c r="CX235" s="55"/>
      <c r="CY235" s="55"/>
      <c r="CZ235" s="55"/>
      <c r="DA235" s="55"/>
      <c r="DB235" s="55"/>
      <c r="DC235" s="55"/>
      <c r="DD235" s="55"/>
      <c r="DE235" s="55"/>
      <c r="DF235" s="55"/>
      <c r="DG235" s="55"/>
      <c r="DH235" s="55"/>
      <c r="DI235" s="55"/>
      <c r="DJ235" s="55"/>
      <c r="DK235" s="55"/>
      <c r="DL235" s="55"/>
      <c r="DM235" s="55"/>
      <c r="DN235" s="55"/>
      <c r="DO235" s="55"/>
      <c r="DP235" s="55"/>
      <c r="DQ235" s="55"/>
      <c r="DR235" s="55"/>
      <c r="DS235" s="55"/>
      <c r="DT235" s="55"/>
      <c r="DU235" s="55"/>
      <c r="DV235" s="55"/>
      <c r="DW235" s="55"/>
      <c r="DX235" s="55"/>
      <c r="DY235" s="55"/>
      <c r="DZ235" s="55"/>
      <c r="EA235" s="55"/>
    </row>
    <row r="236" spans="1:131" s="96" customFormat="1">
      <c r="A236" s="95"/>
      <c r="B236" s="372">
        <v>44411</v>
      </c>
      <c r="C236" s="370">
        <f t="shared" si="8"/>
        <v>44411</v>
      </c>
      <c r="D236" s="371">
        <v>2</v>
      </c>
      <c r="E236" s="87">
        <f>AGO!L9</f>
        <v>0</v>
      </c>
      <c r="F236" s="87">
        <f>AGO!N9</f>
        <v>0</v>
      </c>
      <c r="G236" s="85">
        <f>Configurar!$B$14</f>
        <v>1000</v>
      </c>
      <c r="H236" s="87">
        <f>H235+(Configurar!$B$14*Configurar!$B$18)</f>
        <v>9100</v>
      </c>
      <c r="I236" s="238">
        <f>I235+(Configurar!$B$14*Configurar!$B$20)</f>
        <v>4240</v>
      </c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373">
        <v>44426</v>
      </c>
      <c r="AE236" s="374">
        <f t="shared" si="7"/>
        <v>44426</v>
      </c>
      <c r="AF236" s="95"/>
      <c r="AG236" s="95"/>
      <c r="AH236" s="95"/>
      <c r="AI236" s="95"/>
      <c r="AJ236" s="95"/>
      <c r="AK236" s="95"/>
      <c r="AL236" s="95"/>
      <c r="AM236" s="95"/>
      <c r="AN236" s="251"/>
      <c r="AO236" s="251"/>
      <c r="AP236" s="454"/>
      <c r="AQ236" s="251"/>
      <c r="AR236" s="251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55"/>
      <c r="CG236" s="55"/>
      <c r="CH236" s="55"/>
      <c r="CI236" s="55"/>
      <c r="CJ236" s="55"/>
      <c r="CK236" s="55"/>
      <c r="CL236" s="55"/>
      <c r="CM236" s="55"/>
      <c r="CN236" s="55"/>
      <c r="CO236" s="55"/>
      <c r="CP236" s="55"/>
      <c r="CQ236" s="55"/>
      <c r="CR236" s="55"/>
      <c r="CS236" s="55"/>
      <c r="CT236" s="55"/>
      <c r="CU236" s="55"/>
      <c r="CV236" s="55"/>
      <c r="CW236" s="55"/>
      <c r="CX236" s="55"/>
      <c r="CY236" s="55"/>
      <c r="CZ236" s="55"/>
      <c r="DA236" s="55"/>
      <c r="DB236" s="55"/>
      <c r="DC236" s="55"/>
      <c r="DD236" s="55"/>
      <c r="DE236" s="55"/>
      <c r="DF236" s="55"/>
      <c r="DG236" s="55"/>
      <c r="DH236" s="55"/>
      <c r="DI236" s="55"/>
      <c r="DJ236" s="55"/>
      <c r="DK236" s="55"/>
      <c r="DL236" s="55"/>
      <c r="DM236" s="55"/>
      <c r="DN236" s="55"/>
      <c r="DO236" s="55"/>
      <c r="DP236" s="55"/>
      <c r="DQ236" s="55"/>
      <c r="DR236" s="55"/>
      <c r="DS236" s="55"/>
      <c r="DT236" s="55"/>
      <c r="DU236" s="55"/>
      <c r="DV236" s="55"/>
      <c r="DW236" s="55"/>
      <c r="DX236" s="55"/>
      <c r="DY236" s="55"/>
      <c r="DZ236" s="55"/>
      <c r="EA236" s="55"/>
    </row>
    <row r="237" spans="1:131" s="96" customFormat="1">
      <c r="A237" s="95"/>
      <c r="B237" s="372">
        <v>44412</v>
      </c>
      <c r="C237" s="370">
        <f t="shared" si="8"/>
        <v>44412</v>
      </c>
      <c r="D237" s="371">
        <v>3</v>
      </c>
      <c r="E237" s="87">
        <f>AGO!L10</f>
        <v>0</v>
      </c>
      <c r="F237" s="87">
        <f>AGO!N10</f>
        <v>0</v>
      </c>
      <c r="G237" s="85">
        <f>Configurar!$B$14</f>
        <v>1000</v>
      </c>
      <c r="H237" s="87">
        <f>H236+(Configurar!$B$14*Configurar!$B$18)</f>
        <v>9150</v>
      </c>
      <c r="I237" s="238">
        <f>I236+(Configurar!$B$14*Configurar!$B$20)</f>
        <v>4260</v>
      </c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373">
        <v>44427</v>
      </c>
      <c r="AE237" s="374">
        <f t="shared" si="7"/>
        <v>44427</v>
      </c>
      <c r="AF237" s="95"/>
      <c r="AG237" s="95"/>
      <c r="AH237" s="95"/>
      <c r="AI237" s="95"/>
      <c r="AJ237" s="95"/>
      <c r="AK237" s="95"/>
      <c r="AL237" s="95"/>
      <c r="AM237" s="95"/>
      <c r="AN237" s="251"/>
      <c r="AO237" s="251"/>
      <c r="AP237" s="454"/>
      <c r="AQ237" s="251"/>
      <c r="AR237" s="251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55"/>
      <c r="CG237" s="55"/>
      <c r="CH237" s="55"/>
      <c r="CI237" s="55"/>
      <c r="CJ237" s="55"/>
      <c r="CK237" s="55"/>
      <c r="CL237" s="55"/>
      <c r="CM237" s="55"/>
      <c r="CN237" s="55"/>
      <c r="CO237" s="55"/>
      <c r="CP237" s="55"/>
      <c r="CQ237" s="55"/>
      <c r="CR237" s="55"/>
      <c r="CS237" s="55"/>
      <c r="CT237" s="55"/>
      <c r="CU237" s="55"/>
      <c r="CV237" s="55"/>
      <c r="CW237" s="55"/>
      <c r="CX237" s="55"/>
      <c r="CY237" s="55"/>
      <c r="CZ237" s="55"/>
      <c r="DA237" s="55"/>
      <c r="DB237" s="55"/>
      <c r="DC237" s="55"/>
      <c r="DD237" s="55"/>
      <c r="DE237" s="55"/>
      <c r="DF237" s="55"/>
      <c r="DG237" s="55"/>
      <c r="DH237" s="55"/>
      <c r="DI237" s="55"/>
      <c r="DJ237" s="55"/>
      <c r="DK237" s="55"/>
      <c r="DL237" s="55"/>
      <c r="DM237" s="55"/>
      <c r="DN237" s="55"/>
      <c r="DO237" s="55"/>
      <c r="DP237" s="55"/>
      <c r="DQ237" s="55"/>
      <c r="DR237" s="55"/>
      <c r="DS237" s="55"/>
      <c r="DT237" s="55"/>
      <c r="DU237" s="55"/>
      <c r="DV237" s="55"/>
      <c r="DW237" s="55"/>
      <c r="DX237" s="55"/>
      <c r="DY237" s="55"/>
      <c r="DZ237" s="55"/>
      <c r="EA237" s="55"/>
    </row>
    <row r="238" spans="1:131" s="96" customFormat="1">
      <c r="A238" s="95"/>
      <c r="B238" s="372">
        <v>44413</v>
      </c>
      <c r="C238" s="370">
        <f t="shared" si="8"/>
        <v>44413</v>
      </c>
      <c r="D238" s="371">
        <v>4</v>
      </c>
      <c r="E238" s="87">
        <f>AGO!L11</f>
        <v>0</v>
      </c>
      <c r="F238" s="87">
        <f>AGO!N11</f>
        <v>0</v>
      </c>
      <c r="G238" s="85">
        <f>Configurar!$B$14</f>
        <v>1000</v>
      </c>
      <c r="H238" s="87">
        <f>H237+(Configurar!$B$14*Configurar!$B$18)</f>
        <v>9200</v>
      </c>
      <c r="I238" s="238">
        <f>I237+(Configurar!$B$14*Configurar!$B$20)</f>
        <v>4280</v>
      </c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373">
        <v>44428</v>
      </c>
      <c r="AE238" s="374">
        <f t="shared" si="7"/>
        <v>44428</v>
      </c>
      <c r="AF238" s="95"/>
      <c r="AG238" s="95"/>
      <c r="AH238" s="95"/>
      <c r="AI238" s="95"/>
      <c r="AJ238" s="95"/>
      <c r="AK238" s="95"/>
      <c r="AL238" s="95"/>
      <c r="AM238" s="95"/>
      <c r="AN238" s="251"/>
      <c r="AO238" s="251"/>
      <c r="AP238" s="454"/>
      <c r="AQ238" s="251"/>
      <c r="AR238" s="251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  <c r="CF238" s="55"/>
      <c r="CG238" s="55"/>
      <c r="CH238" s="55"/>
      <c r="CI238" s="55"/>
      <c r="CJ238" s="55"/>
      <c r="CK238" s="55"/>
      <c r="CL238" s="55"/>
      <c r="CM238" s="55"/>
      <c r="CN238" s="55"/>
      <c r="CO238" s="55"/>
      <c r="CP238" s="55"/>
      <c r="CQ238" s="55"/>
      <c r="CR238" s="55"/>
      <c r="CS238" s="55"/>
      <c r="CT238" s="55"/>
      <c r="CU238" s="55"/>
      <c r="CV238" s="55"/>
      <c r="CW238" s="55"/>
      <c r="CX238" s="55"/>
      <c r="CY238" s="55"/>
      <c r="CZ238" s="55"/>
      <c r="DA238" s="55"/>
      <c r="DB238" s="55"/>
      <c r="DC238" s="55"/>
      <c r="DD238" s="55"/>
      <c r="DE238" s="55"/>
      <c r="DF238" s="55"/>
      <c r="DG238" s="55"/>
      <c r="DH238" s="55"/>
      <c r="DI238" s="55"/>
      <c r="DJ238" s="55"/>
      <c r="DK238" s="55"/>
      <c r="DL238" s="55"/>
      <c r="DM238" s="55"/>
      <c r="DN238" s="55"/>
      <c r="DO238" s="55"/>
      <c r="DP238" s="55"/>
      <c r="DQ238" s="55"/>
      <c r="DR238" s="55"/>
      <c r="DS238" s="55"/>
      <c r="DT238" s="55"/>
      <c r="DU238" s="55"/>
      <c r="DV238" s="55"/>
      <c r="DW238" s="55"/>
      <c r="DX238" s="55"/>
      <c r="DY238" s="55"/>
      <c r="DZ238" s="55"/>
      <c r="EA238" s="55"/>
    </row>
    <row r="239" spans="1:131" s="96" customFormat="1">
      <c r="A239" s="95"/>
      <c r="B239" s="372">
        <v>44414</v>
      </c>
      <c r="C239" s="370">
        <f t="shared" si="8"/>
        <v>44414</v>
      </c>
      <c r="D239" s="371">
        <v>5</v>
      </c>
      <c r="E239" s="87">
        <f>AGO!L12</f>
        <v>0</v>
      </c>
      <c r="F239" s="87">
        <f>AGO!N12</f>
        <v>0</v>
      </c>
      <c r="G239" s="85">
        <f>Configurar!$B$14</f>
        <v>1000</v>
      </c>
      <c r="H239" s="87">
        <f>H238+(Configurar!$B$14*Configurar!$B$18)</f>
        <v>9250</v>
      </c>
      <c r="I239" s="238">
        <f>I238+(Configurar!$B$14*Configurar!$B$20)</f>
        <v>4300</v>
      </c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373">
        <v>44431</v>
      </c>
      <c r="AE239" s="374">
        <f t="shared" si="7"/>
        <v>44431</v>
      </c>
      <c r="AF239" s="95"/>
      <c r="AG239" s="95"/>
      <c r="AH239" s="95"/>
      <c r="AI239" s="95"/>
      <c r="AJ239" s="95"/>
      <c r="AK239" s="95"/>
      <c r="AL239" s="95"/>
      <c r="AM239" s="95"/>
      <c r="AN239" s="251"/>
      <c r="AO239" s="251"/>
      <c r="AP239" s="454"/>
      <c r="AQ239" s="251"/>
      <c r="AR239" s="251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55"/>
      <c r="CG239" s="55"/>
      <c r="CH239" s="55"/>
      <c r="CI239" s="55"/>
      <c r="CJ239" s="55"/>
      <c r="CK239" s="55"/>
      <c r="CL239" s="55"/>
      <c r="CM239" s="55"/>
      <c r="CN239" s="55"/>
      <c r="CO239" s="55"/>
      <c r="CP239" s="55"/>
      <c r="CQ239" s="55"/>
      <c r="CR239" s="55"/>
      <c r="CS239" s="55"/>
      <c r="CT239" s="55"/>
      <c r="CU239" s="55"/>
      <c r="CV239" s="55"/>
      <c r="CW239" s="55"/>
      <c r="CX239" s="55"/>
      <c r="CY239" s="55"/>
      <c r="CZ239" s="55"/>
      <c r="DA239" s="55"/>
      <c r="DB239" s="55"/>
      <c r="DC239" s="55"/>
      <c r="DD239" s="55"/>
      <c r="DE239" s="55"/>
      <c r="DF239" s="55"/>
      <c r="DG239" s="55"/>
      <c r="DH239" s="55"/>
      <c r="DI239" s="55"/>
      <c r="DJ239" s="55"/>
      <c r="DK239" s="55"/>
      <c r="DL239" s="55"/>
      <c r="DM239" s="55"/>
      <c r="DN239" s="55"/>
      <c r="DO239" s="55"/>
      <c r="DP239" s="55"/>
      <c r="DQ239" s="55"/>
      <c r="DR239" s="55"/>
      <c r="DS239" s="55"/>
      <c r="DT239" s="55"/>
      <c r="DU239" s="55"/>
      <c r="DV239" s="55"/>
      <c r="DW239" s="55"/>
      <c r="DX239" s="55"/>
      <c r="DY239" s="55"/>
      <c r="DZ239" s="55"/>
      <c r="EA239" s="55"/>
    </row>
    <row r="240" spans="1:131" s="96" customFormat="1">
      <c r="A240" s="95"/>
      <c r="B240" s="372">
        <v>44417</v>
      </c>
      <c r="C240" s="370">
        <f t="shared" si="8"/>
        <v>44417</v>
      </c>
      <c r="D240" s="371">
        <v>6</v>
      </c>
      <c r="E240" s="87">
        <f>AGO!L13</f>
        <v>0</v>
      </c>
      <c r="F240" s="87">
        <f>AGO!N13</f>
        <v>0</v>
      </c>
      <c r="G240" s="85">
        <f>Configurar!$B$14</f>
        <v>1000</v>
      </c>
      <c r="H240" s="87">
        <f>H239+(Configurar!$B$14*Configurar!$B$18)</f>
        <v>9300</v>
      </c>
      <c r="I240" s="238">
        <f>I239+(Configurar!$B$14*Configurar!$B$20)</f>
        <v>4320</v>
      </c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373">
        <v>44432</v>
      </c>
      <c r="AE240" s="374">
        <f t="shared" si="7"/>
        <v>44432</v>
      </c>
      <c r="AF240" s="95"/>
      <c r="AG240" s="95"/>
      <c r="AH240" s="95"/>
      <c r="AI240" s="95"/>
      <c r="AJ240" s="95"/>
      <c r="AK240" s="95"/>
      <c r="AL240" s="95"/>
      <c r="AM240" s="95"/>
      <c r="AN240" s="251"/>
      <c r="AO240" s="251"/>
      <c r="AP240" s="454"/>
      <c r="AQ240" s="251"/>
      <c r="AR240" s="251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55"/>
      <c r="CG240" s="55"/>
      <c r="CH240" s="55"/>
      <c r="CI240" s="55"/>
      <c r="CJ240" s="55"/>
      <c r="CK240" s="55"/>
      <c r="CL240" s="55"/>
      <c r="CM240" s="55"/>
      <c r="CN240" s="55"/>
      <c r="CO240" s="55"/>
      <c r="CP240" s="55"/>
      <c r="CQ240" s="55"/>
      <c r="CR240" s="55"/>
      <c r="CS240" s="55"/>
      <c r="CT240" s="55"/>
      <c r="CU240" s="55"/>
      <c r="CV240" s="55"/>
      <c r="CW240" s="55"/>
      <c r="CX240" s="55"/>
      <c r="CY240" s="55"/>
      <c r="CZ240" s="55"/>
      <c r="DA240" s="55"/>
      <c r="DB240" s="55"/>
      <c r="DC240" s="55"/>
      <c r="DD240" s="55"/>
      <c r="DE240" s="55"/>
      <c r="DF240" s="55"/>
      <c r="DG240" s="55"/>
      <c r="DH240" s="55"/>
      <c r="DI240" s="55"/>
      <c r="DJ240" s="55"/>
      <c r="DK240" s="55"/>
      <c r="DL240" s="55"/>
      <c r="DM240" s="55"/>
      <c r="DN240" s="55"/>
      <c r="DO240" s="55"/>
      <c r="DP240" s="55"/>
      <c r="DQ240" s="55"/>
      <c r="DR240" s="55"/>
      <c r="DS240" s="55"/>
      <c r="DT240" s="55"/>
      <c r="DU240" s="55"/>
      <c r="DV240" s="55"/>
      <c r="DW240" s="55"/>
      <c r="DX240" s="55"/>
      <c r="DY240" s="55"/>
      <c r="DZ240" s="55"/>
      <c r="EA240" s="55"/>
    </row>
    <row r="241" spans="1:131" s="96" customFormat="1">
      <c r="A241" s="95"/>
      <c r="B241" s="372">
        <v>44418</v>
      </c>
      <c r="C241" s="370">
        <f t="shared" si="8"/>
        <v>44418</v>
      </c>
      <c r="D241" s="371">
        <v>7</v>
      </c>
      <c r="E241" s="87">
        <f>AGO!L14</f>
        <v>0</v>
      </c>
      <c r="F241" s="87">
        <f>AGO!N14</f>
        <v>0</v>
      </c>
      <c r="G241" s="85">
        <f>Configurar!$B$14</f>
        <v>1000</v>
      </c>
      <c r="H241" s="87">
        <f>H240+(Configurar!$B$14*Configurar!$B$18)</f>
        <v>9350</v>
      </c>
      <c r="I241" s="238">
        <f>I240+(Configurar!$B$14*Configurar!$B$20)</f>
        <v>4340</v>
      </c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373">
        <v>44433</v>
      </c>
      <c r="AE241" s="374">
        <f t="shared" si="7"/>
        <v>44433</v>
      </c>
      <c r="AF241" s="95"/>
      <c r="AG241" s="95"/>
      <c r="AH241" s="95"/>
      <c r="AI241" s="95"/>
      <c r="AJ241" s="95"/>
      <c r="AK241" s="95"/>
      <c r="AL241" s="95"/>
      <c r="AM241" s="95"/>
      <c r="AN241" s="251"/>
      <c r="AO241" s="251"/>
      <c r="AP241" s="454"/>
      <c r="AQ241" s="251"/>
      <c r="AR241" s="251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  <c r="CG241" s="55"/>
      <c r="CH241" s="55"/>
      <c r="CI241" s="55"/>
      <c r="CJ241" s="55"/>
      <c r="CK241" s="55"/>
      <c r="CL241" s="55"/>
      <c r="CM241" s="55"/>
      <c r="CN241" s="55"/>
      <c r="CO241" s="55"/>
      <c r="CP241" s="55"/>
      <c r="CQ241" s="55"/>
      <c r="CR241" s="55"/>
      <c r="CS241" s="55"/>
      <c r="CT241" s="55"/>
      <c r="CU241" s="55"/>
      <c r="CV241" s="55"/>
      <c r="CW241" s="55"/>
      <c r="CX241" s="55"/>
      <c r="CY241" s="55"/>
      <c r="CZ241" s="55"/>
      <c r="DA241" s="55"/>
      <c r="DB241" s="55"/>
      <c r="DC241" s="55"/>
      <c r="DD241" s="55"/>
      <c r="DE241" s="55"/>
      <c r="DF241" s="55"/>
      <c r="DG241" s="55"/>
      <c r="DH241" s="55"/>
      <c r="DI241" s="55"/>
      <c r="DJ241" s="55"/>
      <c r="DK241" s="55"/>
      <c r="DL241" s="55"/>
      <c r="DM241" s="55"/>
      <c r="DN241" s="55"/>
      <c r="DO241" s="55"/>
      <c r="DP241" s="55"/>
      <c r="DQ241" s="55"/>
      <c r="DR241" s="55"/>
      <c r="DS241" s="55"/>
      <c r="DT241" s="55"/>
      <c r="DU241" s="55"/>
      <c r="DV241" s="55"/>
      <c r="DW241" s="55"/>
      <c r="DX241" s="55"/>
      <c r="DY241" s="55"/>
      <c r="DZ241" s="55"/>
      <c r="EA241" s="55"/>
    </row>
    <row r="242" spans="1:131" s="96" customFormat="1">
      <c r="A242" s="95"/>
      <c r="B242" s="372">
        <v>44419</v>
      </c>
      <c r="C242" s="370">
        <f t="shared" si="8"/>
        <v>44419</v>
      </c>
      <c r="D242" s="371">
        <v>8</v>
      </c>
      <c r="E242" s="87">
        <f>AGO!L15</f>
        <v>0</v>
      </c>
      <c r="F242" s="87">
        <f>AGO!N15</f>
        <v>0</v>
      </c>
      <c r="G242" s="85">
        <f>Configurar!$B$14</f>
        <v>1000</v>
      </c>
      <c r="H242" s="87">
        <f>H241+(Configurar!$B$14*Configurar!$B$18)</f>
        <v>9400</v>
      </c>
      <c r="I242" s="238">
        <f>I241+(Configurar!$B$14*Configurar!$B$20)</f>
        <v>4360</v>
      </c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373">
        <v>44434</v>
      </c>
      <c r="AE242" s="374">
        <f t="shared" si="7"/>
        <v>44434</v>
      </c>
      <c r="AF242" s="95"/>
      <c r="AG242" s="95"/>
      <c r="AH242" s="95"/>
      <c r="AI242" s="95"/>
      <c r="AJ242" s="95"/>
      <c r="AK242" s="95"/>
      <c r="AL242" s="95"/>
      <c r="AM242" s="95"/>
      <c r="AN242" s="251"/>
      <c r="AO242" s="251"/>
      <c r="AP242" s="454"/>
      <c r="AQ242" s="251"/>
      <c r="AR242" s="251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CI242" s="55"/>
      <c r="CJ242" s="55"/>
      <c r="CK242" s="55"/>
      <c r="CL242" s="55"/>
      <c r="CM242" s="55"/>
      <c r="CN242" s="55"/>
      <c r="CO242" s="55"/>
      <c r="CP242" s="55"/>
      <c r="CQ242" s="55"/>
      <c r="CR242" s="55"/>
      <c r="CS242" s="55"/>
      <c r="CT242" s="55"/>
      <c r="CU242" s="55"/>
      <c r="CV242" s="55"/>
      <c r="CW242" s="55"/>
      <c r="CX242" s="55"/>
      <c r="CY242" s="55"/>
      <c r="CZ242" s="55"/>
      <c r="DA242" s="55"/>
      <c r="DB242" s="55"/>
      <c r="DC242" s="55"/>
      <c r="DD242" s="55"/>
      <c r="DE242" s="55"/>
      <c r="DF242" s="55"/>
      <c r="DG242" s="55"/>
      <c r="DH242" s="55"/>
      <c r="DI242" s="55"/>
      <c r="DJ242" s="55"/>
      <c r="DK242" s="55"/>
      <c r="DL242" s="55"/>
      <c r="DM242" s="55"/>
      <c r="DN242" s="55"/>
      <c r="DO242" s="55"/>
      <c r="DP242" s="55"/>
      <c r="DQ242" s="55"/>
      <c r="DR242" s="55"/>
      <c r="DS242" s="55"/>
      <c r="DT242" s="55"/>
      <c r="DU242" s="55"/>
      <c r="DV242" s="55"/>
      <c r="DW242" s="55"/>
      <c r="DX242" s="55"/>
      <c r="DY242" s="55"/>
      <c r="DZ242" s="55"/>
      <c r="EA242" s="55"/>
    </row>
    <row r="243" spans="1:131" s="96" customFormat="1">
      <c r="A243" s="95"/>
      <c r="B243" s="372">
        <v>44420</v>
      </c>
      <c r="C243" s="370">
        <f t="shared" si="8"/>
        <v>44420</v>
      </c>
      <c r="D243" s="371">
        <v>9</v>
      </c>
      <c r="E243" s="87">
        <f>AGO!L16</f>
        <v>0</v>
      </c>
      <c r="F243" s="87">
        <f>AGO!N16</f>
        <v>0</v>
      </c>
      <c r="G243" s="85">
        <f>Configurar!$B$14</f>
        <v>1000</v>
      </c>
      <c r="H243" s="87">
        <f>H242+(Configurar!$B$14*Configurar!$B$18)</f>
        <v>9450</v>
      </c>
      <c r="I243" s="238">
        <f>I242+(Configurar!$B$14*Configurar!$B$20)</f>
        <v>4380</v>
      </c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373">
        <v>44435</v>
      </c>
      <c r="AE243" s="374">
        <f t="shared" si="7"/>
        <v>44435</v>
      </c>
      <c r="AF243" s="95"/>
      <c r="AG243" s="95"/>
      <c r="AH243" s="95"/>
      <c r="AI243" s="95"/>
      <c r="AJ243" s="95"/>
      <c r="AK243" s="95"/>
      <c r="AL243" s="95"/>
      <c r="AM243" s="95"/>
      <c r="AN243" s="251"/>
      <c r="AO243" s="251"/>
      <c r="AP243" s="454"/>
      <c r="AQ243" s="251"/>
      <c r="AR243" s="251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CI243" s="55"/>
      <c r="CJ243" s="55"/>
      <c r="CK243" s="55"/>
      <c r="CL243" s="55"/>
      <c r="CM243" s="55"/>
      <c r="CN243" s="55"/>
      <c r="CO243" s="55"/>
      <c r="CP243" s="55"/>
      <c r="CQ243" s="55"/>
      <c r="CR243" s="55"/>
      <c r="CS243" s="55"/>
      <c r="CT243" s="55"/>
      <c r="CU243" s="55"/>
      <c r="CV243" s="55"/>
      <c r="CW243" s="55"/>
      <c r="CX243" s="55"/>
      <c r="CY243" s="55"/>
      <c r="CZ243" s="55"/>
      <c r="DA243" s="55"/>
      <c r="DB243" s="55"/>
      <c r="DC243" s="55"/>
      <c r="DD243" s="55"/>
      <c r="DE243" s="55"/>
      <c r="DF243" s="55"/>
      <c r="DG243" s="55"/>
      <c r="DH243" s="55"/>
      <c r="DI243" s="55"/>
      <c r="DJ243" s="55"/>
      <c r="DK243" s="55"/>
      <c r="DL243" s="55"/>
      <c r="DM243" s="55"/>
      <c r="DN243" s="55"/>
      <c r="DO243" s="55"/>
      <c r="DP243" s="55"/>
      <c r="DQ243" s="55"/>
      <c r="DR243" s="55"/>
      <c r="DS243" s="55"/>
      <c r="DT243" s="55"/>
      <c r="DU243" s="55"/>
      <c r="DV243" s="55"/>
      <c r="DW243" s="55"/>
      <c r="DX243" s="55"/>
      <c r="DY243" s="55"/>
      <c r="DZ243" s="55"/>
      <c r="EA243" s="55"/>
    </row>
    <row r="244" spans="1:131" s="96" customFormat="1">
      <c r="A244" s="95"/>
      <c r="B244" s="372">
        <v>44421</v>
      </c>
      <c r="C244" s="370">
        <f t="shared" si="8"/>
        <v>44421</v>
      </c>
      <c r="D244" s="371">
        <v>10</v>
      </c>
      <c r="E244" s="87">
        <f>AGO!L17</f>
        <v>0</v>
      </c>
      <c r="F244" s="87">
        <f>AGO!N17</f>
        <v>0</v>
      </c>
      <c r="G244" s="85">
        <f>Configurar!$B$14</f>
        <v>1000</v>
      </c>
      <c r="H244" s="87">
        <f>H243+(Configurar!$B$14*Configurar!$B$18)</f>
        <v>9500</v>
      </c>
      <c r="I244" s="238">
        <f>I243+(Configurar!$B$14*Configurar!$B$20)</f>
        <v>4400</v>
      </c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373">
        <v>44438</v>
      </c>
      <c r="AE244" s="374">
        <f t="shared" si="7"/>
        <v>44438</v>
      </c>
      <c r="AF244" s="95"/>
      <c r="AG244" s="95"/>
      <c r="AH244" s="95"/>
      <c r="AI244" s="95"/>
      <c r="AJ244" s="95"/>
      <c r="AK244" s="95"/>
      <c r="AL244" s="95"/>
      <c r="AM244" s="95"/>
      <c r="AN244" s="251"/>
      <c r="AO244" s="251"/>
      <c r="AP244" s="454"/>
      <c r="AQ244" s="251"/>
      <c r="AR244" s="251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CI244" s="55"/>
      <c r="CJ244" s="55"/>
      <c r="CK244" s="55"/>
      <c r="CL244" s="55"/>
      <c r="CM244" s="55"/>
      <c r="CN244" s="55"/>
      <c r="CO244" s="55"/>
      <c r="CP244" s="55"/>
      <c r="CQ244" s="55"/>
      <c r="CR244" s="55"/>
      <c r="CS244" s="55"/>
      <c r="CT244" s="55"/>
      <c r="CU244" s="55"/>
      <c r="CV244" s="55"/>
      <c r="CW244" s="55"/>
      <c r="CX244" s="55"/>
      <c r="CY244" s="55"/>
      <c r="CZ244" s="55"/>
      <c r="DA244" s="55"/>
      <c r="DB244" s="55"/>
      <c r="DC244" s="55"/>
      <c r="DD244" s="55"/>
      <c r="DE244" s="55"/>
      <c r="DF244" s="55"/>
      <c r="DG244" s="55"/>
      <c r="DH244" s="55"/>
      <c r="DI244" s="55"/>
      <c r="DJ244" s="55"/>
      <c r="DK244" s="55"/>
      <c r="DL244" s="55"/>
      <c r="DM244" s="55"/>
      <c r="DN244" s="55"/>
      <c r="DO244" s="55"/>
      <c r="DP244" s="55"/>
      <c r="DQ244" s="55"/>
      <c r="DR244" s="55"/>
      <c r="DS244" s="55"/>
      <c r="DT244" s="55"/>
      <c r="DU244" s="55"/>
      <c r="DV244" s="55"/>
      <c r="DW244" s="55"/>
      <c r="DX244" s="55"/>
      <c r="DY244" s="55"/>
      <c r="DZ244" s="55"/>
      <c r="EA244" s="55"/>
    </row>
    <row r="245" spans="1:131" s="96" customFormat="1">
      <c r="A245" s="95"/>
      <c r="B245" s="372">
        <v>44424</v>
      </c>
      <c r="C245" s="370">
        <f t="shared" si="8"/>
        <v>44424</v>
      </c>
      <c r="D245" s="371">
        <v>11</v>
      </c>
      <c r="E245" s="87">
        <f>AGO!L18</f>
        <v>0</v>
      </c>
      <c r="F245" s="87">
        <f>AGO!N18</f>
        <v>0</v>
      </c>
      <c r="G245" s="85">
        <f>Configurar!$B$14</f>
        <v>1000</v>
      </c>
      <c r="H245" s="87">
        <f>H244+(Configurar!$B$14*Configurar!$B$18)</f>
        <v>9550</v>
      </c>
      <c r="I245" s="238">
        <f>I244+(Configurar!$B$14*Configurar!$B$20)</f>
        <v>4420</v>
      </c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373">
        <v>44439</v>
      </c>
      <c r="AE245" s="374">
        <f t="shared" si="7"/>
        <v>44439</v>
      </c>
      <c r="AF245" s="95"/>
      <c r="AG245" s="95"/>
      <c r="AH245" s="95"/>
      <c r="AI245" s="95"/>
      <c r="AJ245" s="95"/>
      <c r="AK245" s="95"/>
      <c r="AL245" s="95"/>
      <c r="AM245" s="95"/>
      <c r="AN245" s="251"/>
      <c r="AO245" s="251"/>
      <c r="AP245" s="454"/>
      <c r="AQ245" s="251"/>
      <c r="AR245" s="251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CI245" s="55"/>
      <c r="CJ245" s="55"/>
      <c r="CK245" s="55"/>
      <c r="CL245" s="55"/>
      <c r="CM245" s="55"/>
      <c r="CN245" s="55"/>
      <c r="CO245" s="55"/>
      <c r="CP245" s="55"/>
      <c r="CQ245" s="55"/>
      <c r="CR245" s="55"/>
      <c r="CS245" s="55"/>
      <c r="CT245" s="55"/>
      <c r="CU245" s="55"/>
      <c r="CV245" s="55"/>
      <c r="CW245" s="55"/>
      <c r="CX245" s="55"/>
      <c r="CY245" s="55"/>
      <c r="CZ245" s="55"/>
      <c r="DA245" s="55"/>
      <c r="DB245" s="55"/>
      <c r="DC245" s="55"/>
      <c r="DD245" s="55"/>
      <c r="DE245" s="55"/>
      <c r="DF245" s="55"/>
      <c r="DG245" s="55"/>
      <c r="DH245" s="55"/>
      <c r="DI245" s="55"/>
      <c r="DJ245" s="55"/>
      <c r="DK245" s="55"/>
      <c r="DL245" s="55"/>
      <c r="DM245" s="55"/>
      <c r="DN245" s="55"/>
      <c r="DO245" s="55"/>
      <c r="DP245" s="55"/>
      <c r="DQ245" s="55"/>
      <c r="DR245" s="55"/>
      <c r="DS245" s="55"/>
      <c r="DT245" s="55"/>
      <c r="DU245" s="55"/>
      <c r="DV245" s="55"/>
      <c r="DW245" s="55"/>
      <c r="DX245" s="55"/>
      <c r="DY245" s="55"/>
      <c r="DZ245" s="55"/>
      <c r="EA245" s="55"/>
    </row>
    <row r="246" spans="1:131" s="96" customFormat="1">
      <c r="A246" s="95"/>
      <c r="B246" s="372">
        <v>44425</v>
      </c>
      <c r="C246" s="370">
        <f t="shared" si="8"/>
        <v>44425</v>
      </c>
      <c r="D246" s="371">
        <v>12</v>
      </c>
      <c r="E246" s="87">
        <f>AGO!L19</f>
        <v>0</v>
      </c>
      <c r="F246" s="87">
        <f>AGO!N19</f>
        <v>0</v>
      </c>
      <c r="G246" s="85">
        <f>Configurar!$B$14</f>
        <v>1000</v>
      </c>
      <c r="H246" s="87">
        <f>H245+(Configurar!$B$14*Configurar!$B$18)</f>
        <v>9600</v>
      </c>
      <c r="I246" s="238">
        <f>I245+(Configurar!$B$14*Configurar!$B$20)</f>
        <v>4440</v>
      </c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373"/>
      <c r="AE246" s="374"/>
      <c r="AF246" s="95"/>
      <c r="AG246" s="95"/>
      <c r="AH246" s="95"/>
      <c r="AI246" s="95"/>
      <c r="AJ246" s="95"/>
      <c r="AK246" s="95"/>
      <c r="AL246" s="95"/>
      <c r="AM246" s="95"/>
      <c r="AN246" s="251"/>
      <c r="AO246" s="251"/>
      <c r="AP246" s="454"/>
      <c r="AQ246" s="251"/>
      <c r="AR246" s="251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CI246" s="55"/>
      <c r="CJ246" s="55"/>
      <c r="CK246" s="55"/>
      <c r="CL246" s="55"/>
      <c r="CM246" s="55"/>
      <c r="CN246" s="55"/>
      <c r="CO246" s="55"/>
      <c r="CP246" s="55"/>
      <c r="CQ246" s="55"/>
      <c r="CR246" s="55"/>
      <c r="CS246" s="55"/>
      <c r="CT246" s="55"/>
      <c r="CU246" s="55"/>
      <c r="CV246" s="55"/>
      <c r="CW246" s="55"/>
      <c r="CX246" s="55"/>
      <c r="CY246" s="55"/>
      <c r="CZ246" s="55"/>
      <c r="DA246" s="55"/>
      <c r="DB246" s="55"/>
      <c r="DC246" s="55"/>
      <c r="DD246" s="55"/>
      <c r="DE246" s="55"/>
      <c r="DF246" s="55"/>
      <c r="DG246" s="55"/>
      <c r="DH246" s="55"/>
      <c r="DI246" s="55"/>
      <c r="DJ246" s="55"/>
      <c r="DK246" s="55"/>
      <c r="DL246" s="55"/>
      <c r="DM246" s="55"/>
      <c r="DN246" s="55"/>
      <c r="DO246" s="55"/>
      <c r="DP246" s="55"/>
      <c r="DQ246" s="55"/>
      <c r="DR246" s="55"/>
      <c r="DS246" s="55"/>
      <c r="DT246" s="55"/>
      <c r="DU246" s="55"/>
      <c r="DV246" s="55"/>
      <c r="DW246" s="55"/>
      <c r="DX246" s="55"/>
      <c r="DY246" s="55"/>
      <c r="DZ246" s="55"/>
      <c r="EA246" s="55"/>
    </row>
    <row r="247" spans="1:131" s="96" customFormat="1">
      <c r="A247" s="95"/>
      <c r="B247" s="372">
        <v>44426</v>
      </c>
      <c r="C247" s="370">
        <f t="shared" si="8"/>
        <v>44426</v>
      </c>
      <c r="D247" s="371">
        <v>13</v>
      </c>
      <c r="E247" s="87">
        <f>AGO!L20</f>
        <v>0</v>
      </c>
      <c r="F247" s="87">
        <f>AGO!N20</f>
        <v>0</v>
      </c>
      <c r="G247" s="85">
        <f>Configurar!$B$14</f>
        <v>1000</v>
      </c>
      <c r="H247" s="87">
        <f>H246+(Configurar!$B$14*Configurar!$B$18)</f>
        <v>9650</v>
      </c>
      <c r="I247" s="238">
        <f>I246+(Configurar!$B$14*Configurar!$B$20)</f>
        <v>4460</v>
      </c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373">
        <v>44440</v>
      </c>
      <c r="AE247" s="374">
        <f t="shared" si="7"/>
        <v>44440</v>
      </c>
      <c r="AF247" s="95"/>
      <c r="AG247" s="95"/>
      <c r="AH247" s="95"/>
      <c r="AI247" s="95"/>
      <c r="AJ247" s="95"/>
      <c r="AK247" s="95"/>
      <c r="AL247" s="95"/>
      <c r="AM247" s="95"/>
      <c r="AN247" s="251"/>
      <c r="AO247" s="251"/>
      <c r="AP247" s="454"/>
      <c r="AQ247" s="251"/>
      <c r="AR247" s="251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CI247" s="55"/>
      <c r="CJ247" s="55"/>
      <c r="CK247" s="55"/>
      <c r="CL247" s="55"/>
      <c r="CM247" s="55"/>
      <c r="CN247" s="55"/>
      <c r="CO247" s="55"/>
      <c r="CP247" s="55"/>
      <c r="CQ247" s="55"/>
      <c r="CR247" s="55"/>
      <c r="CS247" s="55"/>
      <c r="CT247" s="55"/>
      <c r="CU247" s="55"/>
      <c r="CV247" s="55"/>
      <c r="CW247" s="55"/>
      <c r="CX247" s="55"/>
      <c r="CY247" s="55"/>
      <c r="CZ247" s="55"/>
      <c r="DA247" s="55"/>
      <c r="DB247" s="55"/>
      <c r="DC247" s="55"/>
      <c r="DD247" s="55"/>
      <c r="DE247" s="55"/>
      <c r="DF247" s="55"/>
      <c r="DG247" s="55"/>
      <c r="DH247" s="55"/>
      <c r="DI247" s="55"/>
      <c r="DJ247" s="55"/>
      <c r="DK247" s="55"/>
      <c r="DL247" s="55"/>
      <c r="DM247" s="55"/>
      <c r="DN247" s="55"/>
      <c r="DO247" s="55"/>
      <c r="DP247" s="55"/>
      <c r="DQ247" s="55"/>
      <c r="DR247" s="55"/>
      <c r="DS247" s="55"/>
      <c r="DT247" s="55"/>
      <c r="DU247" s="55"/>
      <c r="DV247" s="55"/>
      <c r="DW247" s="55"/>
      <c r="DX247" s="55"/>
      <c r="DY247" s="55"/>
      <c r="DZ247" s="55"/>
      <c r="EA247" s="55"/>
    </row>
    <row r="248" spans="1:131" s="96" customFormat="1">
      <c r="A248" s="95"/>
      <c r="B248" s="372">
        <v>44427</v>
      </c>
      <c r="C248" s="370">
        <f t="shared" si="8"/>
        <v>44427</v>
      </c>
      <c r="D248" s="371">
        <v>14</v>
      </c>
      <c r="E248" s="87">
        <f>AGO!L21</f>
        <v>0</v>
      </c>
      <c r="F248" s="87">
        <f>AGO!N21</f>
        <v>0</v>
      </c>
      <c r="G248" s="85">
        <f>Configurar!$B$14</f>
        <v>1000</v>
      </c>
      <c r="H248" s="87">
        <f>H247+(Configurar!$B$14*Configurar!$B$18)</f>
        <v>9700</v>
      </c>
      <c r="I248" s="238">
        <f>I247+(Configurar!$B$14*Configurar!$B$20)</f>
        <v>4480</v>
      </c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373">
        <v>44441</v>
      </c>
      <c r="AE248" s="374">
        <f t="shared" si="7"/>
        <v>44441</v>
      </c>
      <c r="AF248" s="95"/>
      <c r="AG248" s="95"/>
      <c r="AH248" s="95"/>
      <c r="AI248" s="95"/>
      <c r="AJ248" s="95"/>
      <c r="AK248" s="95"/>
      <c r="AL248" s="95"/>
      <c r="AM248" s="95"/>
      <c r="AN248" s="251"/>
      <c r="AO248" s="251"/>
      <c r="AP248" s="454"/>
      <c r="AQ248" s="251"/>
      <c r="AR248" s="251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CI248" s="55"/>
      <c r="CJ248" s="55"/>
      <c r="CK248" s="55"/>
      <c r="CL248" s="55"/>
      <c r="CM248" s="55"/>
      <c r="CN248" s="55"/>
      <c r="CO248" s="55"/>
      <c r="CP248" s="55"/>
      <c r="CQ248" s="55"/>
      <c r="CR248" s="55"/>
      <c r="CS248" s="55"/>
      <c r="CT248" s="55"/>
      <c r="CU248" s="55"/>
      <c r="CV248" s="55"/>
      <c r="CW248" s="55"/>
      <c r="CX248" s="55"/>
      <c r="CY248" s="55"/>
      <c r="CZ248" s="55"/>
      <c r="DA248" s="55"/>
      <c r="DB248" s="55"/>
      <c r="DC248" s="55"/>
      <c r="DD248" s="55"/>
      <c r="DE248" s="55"/>
      <c r="DF248" s="55"/>
      <c r="DG248" s="55"/>
      <c r="DH248" s="55"/>
      <c r="DI248" s="55"/>
      <c r="DJ248" s="55"/>
      <c r="DK248" s="55"/>
      <c r="DL248" s="55"/>
      <c r="DM248" s="55"/>
      <c r="DN248" s="55"/>
      <c r="DO248" s="55"/>
      <c r="DP248" s="55"/>
      <c r="DQ248" s="55"/>
      <c r="DR248" s="55"/>
      <c r="DS248" s="55"/>
      <c r="DT248" s="55"/>
      <c r="DU248" s="55"/>
      <c r="DV248" s="55"/>
      <c r="DW248" s="55"/>
      <c r="DX248" s="55"/>
      <c r="DY248" s="55"/>
      <c r="DZ248" s="55"/>
      <c r="EA248" s="55"/>
    </row>
    <row r="249" spans="1:131" s="96" customFormat="1">
      <c r="A249" s="95"/>
      <c r="B249" s="372">
        <v>44428</v>
      </c>
      <c r="C249" s="370">
        <f t="shared" si="8"/>
        <v>44428</v>
      </c>
      <c r="D249" s="371">
        <v>15</v>
      </c>
      <c r="E249" s="87">
        <f>AGO!L22</f>
        <v>0</v>
      </c>
      <c r="F249" s="87">
        <f>AGO!N22</f>
        <v>0</v>
      </c>
      <c r="G249" s="85">
        <f>Configurar!$B$14</f>
        <v>1000</v>
      </c>
      <c r="H249" s="87">
        <f>H248+(Configurar!$B$14*Configurar!$B$18)</f>
        <v>9750</v>
      </c>
      <c r="I249" s="238">
        <f>I248+(Configurar!$B$14*Configurar!$B$20)</f>
        <v>4500</v>
      </c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373">
        <v>44442</v>
      </c>
      <c r="AE249" s="374">
        <f t="shared" si="7"/>
        <v>44442</v>
      </c>
      <c r="AF249" s="95"/>
      <c r="AG249" s="95"/>
      <c r="AH249" s="95"/>
      <c r="AI249" s="95"/>
      <c r="AJ249" s="95"/>
      <c r="AK249" s="95"/>
      <c r="AL249" s="95"/>
      <c r="AM249" s="95"/>
      <c r="AN249" s="251"/>
      <c r="AO249" s="251"/>
      <c r="AP249" s="454"/>
      <c r="AQ249" s="251"/>
      <c r="AR249" s="251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CI249" s="55"/>
      <c r="CJ249" s="55"/>
      <c r="CK249" s="55"/>
      <c r="CL249" s="55"/>
      <c r="CM249" s="55"/>
      <c r="CN249" s="55"/>
      <c r="CO249" s="55"/>
      <c r="CP249" s="55"/>
      <c r="CQ249" s="55"/>
      <c r="CR249" s="55"/>
      <c r="CS249" s="55"/>
      <c r="CT249" s="55"/>
      <c r="CU249" s="55"/>
      <c r="CV249" s="55"/>
      <c r="CW249" s="55"/>
      <c r="CX249" s="55"/>
      <c r="CY249" s="55"/>
      <c r="CZ249" s="55"/>
      <c r="DA249" s="55"/>
      <c r="DB249" s="55"/>
      <c r="DC249" s="55"/>
      <c r="DD249" s="55"/>
      <c r="DE249" s="55"/>
      <c r="DF249" s="55"/>
      <c r="DG249" s="55"/>
      <c r="DH249" s="55"/>
      <c r="DI249" s="55"/>
      <c r="DJ249" s="55"/>
      <c r="DK249" s="55"/>
      <c r="DL249" s="55"/>
      <c r="DM249" s="55"/>
      <c r="DN249" s="55"/>
      <c r="DO249" s="55"/>
      <c r="DP249" s="55"/>
      <c r="DQ249" s="55"/>
      <c r="DR249" s="55"/>
      <c r="DS249" s="55"/>
      <c r="DT249" s="55"/>
      <c r="DU249" s="55"/>
      <c r="DV249" s="55"/>
      <c r="DW249" s="55"/>
      <c r="DX249" s="55"/>
      <c r="DY249" s="55"/>
      <c r="DZ249" s="55"/>
      <c r="EA249" s="55"/>
    </row>
    <row r="250" spans="1:131" s="96" customFormat="1">
      <c r="A250" s="95"/>
      <c r="B250" s="372">
        <v>44431</v>
      </c>
      <c r="C250" s="370">
        <f t="shared" si="8"/>
        <v>44431</v>
      </c>
      <c r="D250" s="371">
        <v>16</v>
      </c>
      <c r="E250" s="87">
        <f>AGO!L23</f>
        <v>0</v>
      </c>
      <c r="F250" s="87">
        <f>AGO!N23</f>
        <v>0</v>
      </c>
      <c r="G250" s="85">
        <f>Configurar!$B$14</f>
        <v>1000</v>
      </c>
      <c r="H250" s="87">
        <f>H249+(Configurar!$B$14*Configurar!$B$18)</f>
        <v>9800</v>
      </c>
      <c r="I250" s="238">
        <f>I249+(Configurar!$B$14*Configurar!$B$20)</f>
        <v>4520</v>
      </c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373">
        <v>44445</v>
      </c>
      <c r="AE250" s="374">
        <f t="shared" si="7"/>
        <v>44445</v>
      </c>
      <c r="AF250" s="95"/>
      <c r="AG250" s="95"/>
      <c r="AH250" s="95"/>
      <c r="AI250" s="95"/>
      <c r="AJ250" s="95"/>
      <c r="AK250" s="95"/>
      <c r="AL250" s="95"/>
      <c r="AM250" s="95"/>
      <c r="AN250" s="251"/>
      <c r="AO250" s="251"/>
      <c r="AP250" s="454"/>
      <c r="AQ250" s="251"/>
      <c r="AR250" s="251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CI250" s="55"/>
      <c r="CJ250" s="55"/>
      <c r="CK250" s="55"/>
      <c r="CL250" s="55"/>
      <c r="CM250" s="55"/>
      <c r="CN250" s="55"/>
      <c r="CO250" s="55"/>
      <c r="CP250" s="55"/>
      <c r="CQ250" s="55"/>
      <c r="CR250" s="55"/>
      <c r="CS250" s="55"/>
      <c r="CT250" s="55"/>
      <c r="CU250" s="55"/>
      <c r="CV250" s="55"/>
      <c r="CW250" s="55"/>
      <c r="CX250" s="55"/>
      <c r="CY250" s="55"/>
      <c r="CZ250" s="55"/>
      <c r="DA250" s="55"/>
      <c r="DB250" s="55"/>
      <c r="DC250" s="55"/>
      <c r="DD250" s="55"/>
      <c r="DE250" s="55"/>
      <c r="DF250" s="55"/>
      <c r="DG250" s="55"/>
      <c r="DH250" s="55"/>
      <c r="DI250" s="55"/>
      <c r="DJ250" s="55"/>
      <c r="DK250" s="55"/>
      <c r="DL250" s="55"/>
      <c r="DM250" s="55"/>
      <c r="DN250" s="55"/>
      <c r="DO250" s="55"/>
      <c r="DP250" s="55"/>
      <c r="DQ250" s="55"/>
      <c r="DR250" s="55"/>
      <c r="DS250" s="55"/>
      <c r="DT250" s="55"/>
      <c r="DU250" s="55"/>
      <c r="DV250" s="55"/>
      <c r="DW250" s="55"/>
      <c r="DX250" s="55"/>
      <c r="DY250" s="55"/>
      <c r="DZ250" s="55"/>
      <c r="EA250" s="55"/>
    </row>
    <row r="251" spans="1:131" s="96" customFormat="1">
      <c r="A251" s="95"/>
      <c r="B251" s="372">
        <v>44432</v>
      </c>
      <c r="C251" s="370">
        <f t="shared" si="8"/>
        <v>44432</v>
      </c>
      <c r="D251" s="371">
        <v>17</v>
      </c>
      <c r="E251" s="87">
        <f>AGO!L24</f>
        <v>0</v>
      </c>
      <c r="F251" s="87">
        <f>AGO!N24</f>
        <v>0</v>
      </c>
      <c r="G251" s="85">
        <f>Configurar!$B$14</f>
        <v>1000</v>
      </c>
      <c r="H251" s="87">
        <f>H250+(Configurar!$B$14*Configurar!$B$18)</f>
        <v>9850</v>
      </c>
      <c r="I251" s="238">
        <f>I250+(Configurar!$B$14*Configurar!$B$20)</f>
        <v>4540</v>
      </c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373">
        <v>44446</v>
      </c>
      <c r="AE251" s="374">
        <f t="shared" si="7"/>
        <v>44446</v>
      </c>
      <c r="AF251" s="95"/>
      <c r="AG251" s="95"/>
      <c r="AH251" s="95"/>
      <c r="AI251" s="95"/>
      <c r="AJ251" s="95"/>
      <c r="AK251" s="95"/>
      <c r="AL251" s="95"/>
      <c r="AM251" s="95"/>
      <c r="AN251" s="251"/>
      <c r="AO251" s="251"/>
      <c r="AP251" s="454"/>
      <c r="AQ251" s="251"/>
      <c r="AR251" s="251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CI251" s="55"/>
      <c r="CJ251" s="55"/>
      <c r="CK251" s="55"/>
      <c r="CL251" s="55"/>
      <c r="CM251" s="55"/>
      <c r="CN251" s="55"/>
      <c r="CO251" s="55"/>
      <c r="CP251" s="55"/>
      <c r="CQ251" s="55"/>
      <c r="CR251" s="55"/>
      <c r="CS251" s="55"/>
      <c r="CT251" s="55"/>
      <c r="CU251" s="55"/>
      <c r="CV251" s="55"/>
      <c r="CW251" s="55"/>
      <c r="CX251" s="55"/>
      <c r="CY251" s="55"/>
      <c r="CZ251" s="55"/>
      <c r="DA251" s="55"/>
      <c r="DB251" s="55"/>
      <c r="DC251" s="55"/>
      <c r="DD251" s="55"/>
      <c r="DE251" s="55"/>
      <c r="DF251" s="55"/>
      <c r="DG251" s="55"/>
      <c r="DH251" s="55"/>
      <c r="DI251" s="55"/>
      <c r="DJ251" s="55"/>
      <c r="DK251" s="55"/>
      <c r="DL251" s="55"/>
      <c r="DM251" s="55"/>
      <c r="DN251" s="55"/>
      <c r="DO251" s="55"/>
      <c r="DP251" s="55"/>
      <c r="DQ251" s="55"/>
      <c r="DR251" s="55"/>
      <c r="DS251" s="55"/>
      <c r="DT251" s="55"/>
      <c r="DU251" s="55"/>
      <c r="DV251" s="55"/>
      <c r="DW251" s="55"/>
      <c r="DX251" s="55"/>
      <c r="DY251" s="55"/>
      <c r="DZ251" s="55"/>
      <c r="EA251" s="55"/>
    </row>
    <row r="252" spans="1:131" s="96" customFormat="1">
      <c r="A252" s="95"/>
      <c r="B252" s="372">
        <v>44433</v>
      </c>
      <c r="C252" s="370">
        <f t="shared" si="8"/>
        <v>44433</v>
      </c>
      <c r="D252" s="371">
        <v>18</v>
      </c>
      <c r="E252" s="87">
        <f>AGO!L25</f>
        <v>0</v>
      </c>
      <c r="F252" s="87">
        <f>AGO!N25</f>
        <v>0</v>
      </c>
      <c r="G252" s="85">
        <f>Configurar!$B$14</f>
        <v>1000</v>
      </c>
      <c r="H252" s="87">
        <f>H251+(Configurar!$B$14*Configurar!$B$18)</f>
        <v>9900</v>
      </c>
      <c r="I252" s="238">
        <f>I251+(Configurar!$B$14*Configurar!$B$20)</f>
        <v>4560</v>
      </c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373">
        <v>44447</v>
      </c>
      <c r="AE252" s="374">
        <f t="shared" si="7"/>
        <v>44447</v>
      </c>
      <c r="AF252" s="95"/>
      <c r="AG252" s="95"/>
      <c r="AH252" s="95"/>
      <c r="AI252" s="95"/>
      <c r="AJ252" s="95"/>
      <c r="AK252" s="95"/>
      <c r="AL252" s="95"/>
      <c r="AM252" s="95"/>
      <c r="AN252" s="251"/>
      <c r="AO252" s="251"/>
      <c r="AP252" s="454"/>
      <c r="AQ252" s="251"/>
      <c r="AR252" s="251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CI252" s="55"/>
      <c r="CJ252" s="55"/>
      <c r="CK252" s="55"/>
      <c r="CL252" s="55"/>
      <c r="CM252" s="55"/>
      <c r="CN252" s="55"/>
      <c r="CO252" s="55"/>
      <c r="CP252" s="55"/>
      <c r="CQ252" s="55"/>
      <c r="CR252" s="55"/>
      <c r="CS252" s="55"/>
      <c r="CT252" s="55"/>
      <c r="CU252" s="55"/>
      <c r="CV252" s="55"/>
      <c r="CW252" s="55"/>
      <c r="CX252" s="55"/>
      <c r="CY252" s="55"/>
      <c r="CZ252" s="55"/>
      <c r="DA252" s="55"/>
      <c r="DB252" s="55"/>
      <c r="DC252" s="55"/>
      <c r="DD252" s="55"/>
      <c r="DE252" s="55"/>
      <c r="DF252" s="55"/>
      <c r="DG252" s="55"/>
      <c r="DH252" s="55"/>
      <c r="DI252" s="55"/>
      <c r="DJ252" s="55"/>
      <c r="DK252" s="55"/>
      <c r="DL252" s="55"/>
      <c r="DM252" s="55"/>
      <c r="DN252" s="55"/>
      <c r="DO252" s="55"/>
      <c r="DP252" s="55"/>
      <c r="DQ252" s="55"/>
      <c r="DR252" s="55"/>
      <c r="DS252" s="55"/>
      <c r="DT252" s="55"/>
      <c r="DU252" s="55"/>
      <c r="DV252" s="55"/>
      <c r="DW252" s="55"/>
      <c r="DX252" s="55"/>
      <c r="DY252" s="55"/>
      <c r="DZ252" s="55"/>
      <c r="EA252" s="55"/>
    </row>
    <row r="253" spans="1:131" s="96" customFormat="1">
      <c r="A253" s="95"/>
      <c r="B253" s="372">
        <v>44434</v>
      </c>
      <c r="C253" s="370">
        <f t="shared" si="8"/>
        <v>44434</v>
      </c>
      <c r="D253" s="371">
        <v>19</v>
      </c>
      <c r="E253" s="87">
        <f>AGO!L26</f>
        <v>0</v>
      </c>
      <c r="F253" s="87">
        <f>AGO!N26</f>
        <v>0</v>
      </c>
      <c r="G253" s="85">
        <f>Configurar!$B$14</f>
        <v>1000</v>
      </c>
      <c r="H253" s="87">
        <f>H252+(Configurar!$B$14*Configurar!$B$18)</f>
        <v>9950</v>
      </c>
      <c r="I253" s="238">
        <f>I252+(Configurar!$B$14*Configurar!$B$20)</f>
        <v>4580</v>
      </c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373">
        <v>44448</v>
      </c>
      <c r="AE253" s="374">
        <f t="shared" si="7"/>
        <v>44448</v>
      </c>
      <c r="AF253" s="95"/>
      <c r="AG253" s="95"/>
      <c r="AH253" s="95"/>
      <c r="AI253" s="95"/>
      <c r="AJ253" s="95"/>
      <c r="AK253" s="95"/>
      <c r="AL253" s="95"/>
      <c r="AM253" s="95"/>
      <c r="AN253" s="251"/>
      <c r="AO253" s="251"/>
      <c r="AP253" s="454"/>
      <c r="AQ253" s="251"/>
      <c r="AR253" s="251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CI253" s="55"/>
      <c r="CJ253" s="55"/>
      <c r="CK253" s="55"/>
      <c r="CL253" s="55"/>
      <c r="CM253" s="55"/>
      <c r="CN253" s="55"/>
      <c r="CO253" s="55"/>
      <c r="CP253" s="55"/>
      <c r="CQ253" s="55"/>
      <c r="CR253" s="55"/>
      <c r="CS253" s="55"/>
      <c r="CT253" s="55"/>
      <c r="CU253" s="55"/>
      <c r="CV253" s="55"/>
      <c r="CW253" s="55"/>
      <c r="CX253" s="55"/>
      <c r="CY253" s="55"/>
      <c r="CZ253" s="55"/>
      <c r="DA253" s="55"/>
      <c r="DB253" s="55"/>
      <c r="DC253" s="55"/>
      <c r="DD253" s="55"/>
      <c r="DE253" s="55"/>
      <c r="DF253" s="55"/>
      <c r="DG253" s="55"/>
      <c r="DH253" s="55"/>
      <c r="DI253" s="55"/>
      <c r="DJ253" s="55"/>
      <c r="DK253" s="55"/>
      <c r="DL253" s="55"/>
      <c r="DM253" s="55"/>
      <c r="DN253" s="55"/>
      <c r="DO253" s="55"/>
      <c r="DP253" s="55"/>
      <c r="DQ253" s="55"/>
      <c r="DR253" s="55"/>
      <c r="DS253" s="55"/>
      <c r="DT253" s="55"/>
      <c r="DU253" s="55"/>
      <c r="DV253" s="55"/>
      <c r="DW253" s="55"/>
      <c r="DX253" s="55"/>
      <c r="DY253" s="55"/>
      <c r="DZ253" s="55"/>
      <c r="EA253" s="55"/>
    </row>
    <row r="254" spans="1:131" s="96" customFormat="1">
      <c r="A254" s="95"/>
      <c r="B254" s="372">
        <v>44435</v>
      </c>
      <c r="C254" s="370">
        <f t="shared" si="8"/>
        <v>44435</v>
      </c>
      <c r="D254" s="371">
        <v>20</v>
      </c>
      <c r="E254" s="87">
        <f>AGO!L27</f>
        <v>0</v>
      </c>
      <c r="F254" s="87">
        <f>AGO!N27</f>
        <v>0</v>
      </c>
      <c r="G254" s="85">
        <f>Configurar!$B$14</f>
        <v>1000</v>
      </c>
      <c r="H254" s="87">
        <f>H253+(Configurar!$B$14*Configurar!$B$18)</f>
        <v>10000</v>
      </c>
      <c r="I254" s="238">
        <f>I253+(Configurar!$B$14*Configurar!$B$20)</f>
        <v>4600</v>
      </c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373">
        <v>44449</v>
      </c>
      <c r="AE254" s="374">
        <f t="shared" si="7"/>
        <v>44449</v>
      </c>
      <c r="AF254" s="95"/>
      <c r="AG254" s="95"/>
      <c r="AH254" s="95"/>
      <c r="AI254" s="95"/>
      <c r="AJ254" s="95"/>
      <c r="AK254" s="95"/>
      <c r="AL254" s="95"/>
      <c r="AM254" s="95"/>
      <c r="AN254" s="251"/>
      <c r="AO254" s="251"/>
      <c r="AP254" s="454"/>
      <c r="AQ254" s="251"/>
      <c r="AR254" s="251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  <c r="BP254" s="55"/>
      <c r="BQ254" s="55"/>
      <c r="BR254" s="55"/>
      <c r="BS254" s="55"/>
      <c r="CI254" s="55"/>
      <c r="CJ254" s="55"/>
      <c r="CK254" s="55"/>
      <c r="CL254" s="55"/>
      <c r="CM254" s="55"/>
      <c r="CN254" s="55"/>
      <c r="CO254" s="55"/>
      <c r="CP254" s="55"/>
      <c r="CQ254" s="55"/>
      <c r="CR254" s="55"/>
      <c r="CS254" s="55"/>
      <c r="CT254" s="55"/>
      <c r="CU254" s="55"/>
      <c r="CV254" s="55"/>
      <c r="CW254" s="55"/>
      <c r="CX254" s="55"/>
      <c r="CY254" s="55"/>
      <c r="CZ254" s="55"/>
      <c r="DA254" s="55"/>
      <c r="DB254" s="55"/>
      <c r="DC254" s="55"/>
      <c r="DD254" s="55"/>
      <c r="DE254" s="55"/>
      <c r="DF254" s="55"/>
      <c r="DG254" s="55"/>
      <c r="DH254" s="55"/>
      <c r="DI254" s="55"/>
      <c r="DJ254" s="55"/>
      <c r="DK254" s="55"/>
      <c r="DL254" s="55"/>
      <c r="DM254" s="55"/>
      <c r="DN254" s="55"/>
      <c r="DO254" s="55"/>
      <c r="DP254" s="55"/>
      <c r="DQ254" s="55"/>
      <c r="DR254" s="55"/>
      <c r="DS254" s="55"/>
      <c r="DT254" s="55"/>
      <c r="DU254" s="55"/>
      <c r="DV254" s="55"/>
      <c r="DW254" s="55"/>
      <c r="DX254" s="55"/>
      <c r="DY254" s="55"/>
      <c r="DZ254" s="55"/>
      <c r="EA254" s="55"/>
    </row>
    <row r="255" spans="1:131" s="96" customFormat="1">
      <c r="A255" s="95"/>
      <c r="B255" s="372">
        <v>44438</v>
      </c>
      <c r="C255" s="370">
        <f t="shared" si="8"/>
        <v>44438</v>
      </c>
      <c r="D255" s="371">
        <v>21</v>
      </c>
      <c r="E255" s="87">
        <f>AGO!L28</f>
        <v>0</v>
      </c>
      <c r="F255" s="87">
        <f>AGO!N28</f>
        <v>0</v>
      </c>
      <c r="G255" s="85">
        <f>Configurar!$B$14</f>
        <v>1000</v>
      </c>
      <c r="H255" s="87">
        <f>H254+(Configurar!$B$14*Configurar!$B$18)</f>
        <v>10050</v>
      </c>
      <c r="I255" s="238">
        <f>I254+(Configurar!$B$14*Configurar!$B$20)</f>
        <v>4620</v>
      </c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373">
        <v>44452</v>
      </c>
      <c r="AE255" s="374">
        <f t="shared" si="7"/>
        <v>44452</v>
      </c>
      <c r="AF255" s="95"/>
      <c r="AG255" s="95"/>
      <c r="AH255" s="95"/>
      <c r="AI255" s="95"/>
      <c r="AJ255" s="95"/>
      <c r="AK255" s="95"/>
      <c r="AL255" s="95"/>
      <c r="AM255" s="95"/>
      <c r="AN255" s="251"/>
      <c r="AO255" s="251"/>
      <c r="AP255" s="454"/>
      <c r="AQ255" s="251"/>
      <c r="AR255" s="251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55"/>
      <c r="BS255" s="55"/>
      <c r="CI255" s="55"/>
      <c r="CJ255" s="55"/>
      <c r="CK255" s="55"/>
      <c r="CL255" s="55"/>
      <c r="CM255" s="55"/>
      <c r="CN255" s="55"/>
      <c r="CO255" s="55"/>
      <c r="CP255" s="55"/>
      <c r="CQ255" s="55"/>
      <c r="CR255" s="55"/>
      <c r="CS255" s="55"/>
      <c r="CT255" s="55"/>
      <c r="CU255" s="55"/>
      <c r="CV255" s="55"/>
      <c r="CW255" s="55"/>
      <c r="CX255" s="55"/>
      <c r="CY255" s="55"/>
      <c r="CZ255" s="55"/>
      <c r="DA255" s="55"/>
      <c r="DB255" s="55"/>
      <c r="DC255" s="55"/>
      <c r="DD255" s="55"/>
      <c r="DE255" s="55"/>
      <c r="DF255" s="55"/>
      <c r="DG255" s="55"/>
      <c r="DH255" s="55"/>
      <c r="DI255" s="55"/>
      <c r="DJ255" s="55"/>
      <c r="DK255" s="55"/>
      <c r="DL255" s="55"/>
      <c r="DM255" s="55"/>
      <c r="DN255" s="55"/>
      <c r="DO255" s="55"/>
      <c r="DP255" s="55"/>
      <c r="DQ255" s="55"/>
      <c r="DR255" s="55"/>
      <c r="DS255" s="55"/>
      <c r="DT255" s="55"/>
      <c r="DU255" s="55"/>
      <c r="DV255" s="55"/>
      <c r="DW255" s="55"/>
      <c r="DX255" s="55"/>
      <c r="DY255" s="55"/>
      <c r="DZ255" s="55"/>
      <c r="EA255" s="55"/>
    </row>
    <row r="256" spans="1:131" s="96" customFormat="1">
      <c r="A256" s="95"/>
      <c r="B256" s="372">
        <v>44439</v>
      </c>
      <c r="C256" s="370">
        <f t="shared" si="8"/>
        <v>44439</v>
      </c>
      <c r="D256" s="371">
        <v>22</v>
      </c>
      <c r="E256" s="87">
        <f>AGO!L29</f>
        <v>0</v>
      </c>
      <c r="F256" s="87">
        <f>AGO!N29</f>
        <v>0</v>
      </c>
      <c r="G256" s="85">
        <f>Configurar!$B$14</f>
        <v>1000</v>
      </c>
      <c r="H256" s="87">
        <f>H255+(Configurar!$B$14*Configurar!$B$18)</f>
        <v>10100</v>
      </c>
      <c r="I256" s="238">
        <f>I255+(Configurar!$B$14*Configurar!$B$20)</f>
        <v>4640</v>
      </c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373">
        <v>44453</v>
      </c>
      <c r="AE256" s="374">
        <f t="shared" si="7"/>
        <v>44453</v>
      </c>
      <c r="AF256" s="95"/>
      <c r="AG256" s="95"/>
      <c r="AH256" s="95"/>
      <c r="AI256" s="95"/>
      <c r="AJ256" s="95"/>
      <c r="AK256" s="95"/>
      <c r="AL256" s="95"/>
      <c r="AM256" s="95"/>
      <c r="AN256" s="251"/>
      <c r="AO256" s="251"/>
      <c r="AP256" s="454"/>
      <c r="AQ256" s="251"/>
      <c r="AR256" s="251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  <c r="BP256" s="55"/>
      <c r="BQ256" s="55"/>
      <c r="BR256" s="55"/>
      <c r="BS256" s="55"/>
      <c r="CI256" s="55"/>
      <c r="CJ256" s="55"/>
      <c r="CK256" s="55"/>
      <c r="CL256" s="55"/>
      <c r="CM256" s="55"/>
      <c r="CN256" s="55"/>
      <c r="CO256" s="55"/>
      <c r="CP256" s="55"/>
      <c r="CQ256" s="55"/>
      <c r="CR256" s="55"/>
      <c r="CS256" s="55"/>
      <c r="CT256" s="55"/>
      <c r="CU256" s="55"/>
      <c r="CV256" s="55"/>
      <c r="CW256" s="55"/>
      <c r="CX256" s="55"/>
      <c r="CY256" s="55"/>
      <c r="CZ256" s="55"/>
      <c r="DA256" s="55"/>
      <c r="DB256" s="55"/>
      <c r="DC256" s="55"/>
      <c r="DD256" s="55"/>
      <c r="DE256" s="55"/>
      <c r="DF256" s="55"/>
      <c r="DG256" s="55"/>
      <c r="DH256" s="55"/>
      <c r="DI256" s="55"/>
      <c r="DJ256" s="55"/>
      <c r="DK256" s="55"/>
      <c r="DL256" s="55"/>
      <c r="DM256" s="55"/>
      <c r="DN256" s="55"/>
      <c r="DO256" s="55"/>
      <c r="DP256" s="55"/>
      <c r="DQ256" s="55"/>
      <c r="DR256" s="55"/>
      <c r="DS256" s="55"/>
      <c r="DT256" s="55"/>
      <c r="DU256" s="55"/>
      <c r="DV256" s="55"/>
      <c r="DW256" s="55"/>
      <c r="DX256" s="55"/>
      <c r="DY256" s="55"/>
      <c r="DZ256" s="55"/>
      <c r="EA256" s="55"/>
    </row>
    <row r="257" spans="1:131" s="96" customFormat="1">
      <c r="A257" s="95"/>
      <c r="B257" s="239" t="s">
        <v>46</v>
      </c>
      <c r="C257" s="370" t="str">
        <f t="shared" si="8"/>
        <v>-</v>
      </c>
      <c r="D257" s="371">
        <v>23</v>
      </c>
      <c r="E257" s="87">
        <f>AGO!L30</f>
        <v>0</v>
      </c>
      <c r="F257" s="87">
        <f>AGO!N30</f>
        <v>0</v>
      </c>
      <c r="G257" s="85">
        <f>Configurar!$B$14</f>
        <v>1000</v>
      </c>
      <c r="H257" s="87">
        <f>H256+(Configurar!$B$14*Configurar!$B$18)</f>
        <v>10150</v>
      </c>
      <c r="I257" s="238">
        <f>I256+(Configurar!$B$14*Configurar!$B$20)</f>
        <v>4660</v>
      </c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373">
        <v>44454</v>
      </c>
      <c r="AE257" s="374">
        <f t="shared" si="7"/>
        <v>44454</v>
      </c>
      <c r="AF257" s="95"/>
      <c r="AG257" s="95"/>
      <c r="AH257" s="95"/>
      <c r="AI257" s="95"/>
      <c r="AJ257" s="95"/>
      <c r="AK257" s="95"/>
      <c r="AL257" s="95"/>
      <c r="AM257" s="95"/>
      <c r="AN257" s="251"/>
      <c r="AO257" s="251"/>
      <c r="AP257" s="454"/>
      <c r="AQ257" s="251"/>
      <c r="AR257" s="251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55"/>
      <c r="BS257" s="55"/>
      <c r="CI257" s="55"/>
      <c r="CJ257" s="55"/>
      <c r="CK257" s="55"/>
      <c r="CL257" s="55"/>
      <c r="CM257" s="55"/>
      <c r="CN257" s="55"/>
      <c r="CO257" s="55"/>
      <c r="CP257" s="55"/>
      <c r="CQ257" s="55"/>
      <c r="CR257" s="55"/>
      <c r="CS257" s="55"/>
      <c r="CT257" s="55"/>
      <c r="CU257" s="55"/>
      <c r="CV257" s="55"/>
      <c r="CW257" s="55"/>
      <c r="CX257" s="55"/>
      <c r="CY257" s="55"/>
      <c r="CZ257" s="55"/>
      <c r="DA257" s="55"/>
      <c r="DB257" s="55"/>
      <c r="DC257" s="55"/>
      <c r="DD257" s="55"/>
      <c r="DE257" s="55"/>
      <c r="DF257" s="55"/>
      <c r="DG257" s="55"/>
      <c r="DH257" s="55"/>
      <c r="DI257" s="55"/>
      <c r="DJ257" s="55"/>
      <c r="DK257" s="55"/>
      <c r="DL257" s="55"/>
      <c r="DM257" s="55"/>
      <c r="DN257" s="55"/>
      <c r="DO257" s="55"/>
      <c r="DP257" s="55"/>
      <c r="DQ257" s="55"/>
      <c r="DR257" s="55"/>
      <c r="DS257" s="55"/>
      <c r="DT257" s="55"/>
      <c r="DU257" s="55"/>
      <c r="DV257" s="55"/>
      <c r="DW257" s="55"/>
      <c r="DX257" s="55"/>
      <c r="DY257" s="55"/>
      <c r="DZ257" s="55"/>
      <c r="EA257" s="55"/>
    </row>
    <row r="258" spans="1:131" s="96" customFormat="1">
      <c r="A258" s="95"/>
      <c r="B258" s="239"/>
      <c r="C258" s="370"/>
      <c r="D258" s="371"/>
      <c r="E258" s="87"/>
      <c r="F258" s="87"/>
      <c r="G258" s="85"/>
      <c r="H258" s="87"/>
      <c r="I258" s="238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373">
        <v>44455</v>
      </c>
      <c r="AE258" s="374">
        <f t="shared" si="7"/>
        <v>44455</v>
      </c>
      <c r="AF258" s="95"/>
      <c r="AG258" s="95"/>
      <c r="AH258" s="95"/>
      <c r="AI258" s="95"/>
      <c r="AJ258" s="95"/>
      <c r="AK258" s="95"/>
      <c r="AL258" s="95"/>
      <c r="AM258" s="95"/>
      <c r="AN258" s="251"/>
      <c r="AO258" s="251"/>
      <c r="AP258" s="454"/>
      <c r="AQ258" s="251"/>
      <c r="AR258" s="251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55"/>
      <c r="BS258" s="55"/>
      <c r="CI258" s="55"/>
      <c r="CJ258" s="55"/>
      <c r="CK258" s="55"/>
      <c r="CL258" s="55"/>
      <c r="CM258" s="55"/>
      <c r="CN258" s="55"/>
      <c r="CO258" s="55"/>
      <c r="CP258" s="55"/>
      <c r="CQ258" s="55"/>
      <c r="CR258" s="55"/>
      <c r="CS258" s="55"/>
      <c r="CT258" s="55"/>
      <c r="CU258" s="55"/>
      <c r="CV258" s="55"/>
      <c r="CW258" s="55"/>
      <c r="CX258" s="55"/>
      <c r="CY258" s="55"/>
      <c r="CZ258" s="55"/>
      <c r="DA258" s="55"/>
      <c r="DB258" s="55"/>
      <c r="DC258" s="55"/>
      <c r="DD258" s="55"/>
      <c r="DE258" s="55"/>
      <c r="DF258" s="55"/>
      <c r="DG258" s="55"/>
      <c r="DH258" s="55"/>
      <c r="DI258" s="55"/>
      <c r="DJ258" s="55"/>
      <c r="DK258" s="55"/>
      <c r="DL258" s="55"/>
      <c r="DM258" s="55"/>
      <c r="DN258" s="55"/>
      <c r="DO258" s="55"/>
      <c r="DP258" s="55"/>
      <c r="DQ258" s="55"/>
      <c r="DR258" s="55"/>
      <c r="DS258" s="55"/>
      <c r="DT258" s="55"/>
      <c r="DU258" s="55"/>
      <c r="DV258" s="55"/>
      <c r="DW258" s="55"/>
      <c r="DX258" s="55"/>
      <c r="DY258" s="55"/>
      <c r="DZ258" s="55"/>
      <c r="EA258" s="55"/>
    </row>
    <row r="259" spans="1:131" s="96" customFormat="1">
      <c r="A259" s="95"/>
      <c r="B259" s="372">
        <v>44440</v>
      </c>
      <c r="C259" s="370">
        <f t="shared" si="8"/>
        <v>44440</v>
      </c>
      <c r="D259" s="371">
        <v>1</v>
      </c>
      <c r="E259" s="87">
        <f>SET!L8</f>
        <v>0</v>
      </c>
      <c r="F259" s="87">
        <f>SET!N8</f>
        <v>0</v>
      </c>
      <c r="G259" s="85">
        <f>Configurar!$B$14</f>
        <v>1000</v>
      </c>
      <c r="H259" s="87">
        <f>H257+(Configurar!$B$14*Configurar!$B$18)</f>
        <v>10200</v>
      </c>
      <c r="I259" s="238">
        <f>I257+(Configurar!$B$14*Configurar!$B$20)</f>
        <v>4680</v>
      </c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373">
        <v>44456</v>
      </c>
      <c r="AE259" s="374">
        <f t="shared" ref="AE259:AE322" si="9">AD259</f>
        <v>44456</v>
      </c>
      <c r="AF259" s="95"/>
      <c r="AG259" s="95"/>
      <c r="AH259" s="95"/>
      <c r="AI259" s="95"/>
      <c r="AJ259" s="95"/>
      <c r="AK259" s="95"/>
      <c r="AL259" s="95"/>
      <c r="AM259" s="95"/>
      <c r="AN259" s="251"/>
      <c r="AO259" s="251"/>
      <c r="AP259" s="454"/>
      <c r="AQ259" s="251"/>
      <c r="AR259" s="251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  <c r="BP259" s="55"/>
      <c r="BQ259" s="55"/>
      <c r="BR259" s="55"/>
      <c r="BS259" s="55"/>
      <c r="CI259" s="55"/>
      <c r="CJ259" s="55"/>
      <c r="CK259" s="55"/>
      <c r="CL259" s="55"/>
      <c r="CM259" s="55"/>
      <c r="CN259" s="55"/>
      <c r="CO259" s="55"/>
      <c r="CP259" s="55"/>
      <c r="CQ259" s="55"/>
      <c r="CR259" s="55"/>
      <c r="CS259" s="55"/>
      <c r="CT259" s="55"/>
      <c r="CU259" s="55"/>
      <c r="CV259" s="55"/>
      <c r="CW259" s="55"/>
      <c r="CX259" s="55"/>
      <c r="CY259" s="55"/>
      <c r="CZ259" s="55"/>
      <c r="DA259" s="55"/>
      <c r="DB259" s="55"/>
      <c r="DC259" s="55"/>
      <c r="DD259" s="55"/>
      <c r="DE259" s="55"/>
      <c r="DF259" s="55"/>
      <c r="DG259" s="55"/>
      <c r="DH259" s="55"/>
      <c r="DI259" s="55"/>
      <c r="DJ259" s="55"/>
      <c r="DK259" s="55"/>
      <c r="DL259" s="55"/>
      <c r="DM259" s="55"/>
      <c r="DN259" s="55"/>
      <c r="DO259" s="55"/>
      <c r="DP259" s="55"/>
      <c r="DQ259" s="55"/>
      <c r="DR259" s="55"/>
      <c r="DS259" s="55"/>
      <c r="DT259" s="55"/>
      <c r="DU259" s="55"/>
      <c r="DV259" s="55"/>
      <c r="DW259" s="55"/>
      <c r="DX259" s="55"/>
      <c r="DY259" s="55"/>
      <c r="DZ259" s="55"/>
      <c r="EA259" s="55"/>
    </row>
    <row r="260" spans="1:131" s="96" customFormat="1">
      <c r="A260" s="95"/>
      <c r="B260" s="372">
        <v>44441</v>
      </c>
      <c r="C260" s="370">
        <f t="shared" ref="C260:C323" si="10">B260</f>
        <v>44441</v>
      </c>
      <c r="D260" s="371">
        <v>2</v>
      </c>
      <c r="E260" s="87">
        <f>SET!L9</f>
        <v>0</v>
      </c>
      <c r="F260" s="87">
        <f>SET!N9</f>
        <v>0</v>
      </c>
      <c r="G260" s="85">
        <f>Configurar!$B$14</f>
        <v>1000</v>
      </c>
      <c r="H260" s="87">
        <f>H259+(Configurar!$B$14*Configurar!$B$18)</f>
        <v>10250</v>
      </c>
      <c r="I260" s="238">
        <f>I259+(Configurar!$B$14*Configurar!$B$20)</f>
        <v>4700</v>
      </c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373">
        <v>44459</v>
      </c>
      <c r="AE260" s="374">
        <f t="shared" si="9"/>
        <v>44459</v>
      </c>
      <c r="AF260" s="95"/>
      <c r="AG260" s="95"/>
      <c r="AH260" s="95"/>
      <c r="AI260" s="95"/>
      <c r="AJ260" s="95"/>
      <c r="AK260" s="95"/>
      <c r="AL260" s="95"/>
      <c r="AM260" s="95"/>
      <c r="AN260" s="251"/>
      <c r="AO260" s="251"/>
      <c r="AP260" s="454"/>
      <c r="AQ260" s="251"/>
      <c r="AR260" s="251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CI260" s="55"/>
      <c r="CJ260" s="55"/>
      <c r="CK260" s="55"/>
      <c r="CL260" s="55"/>
      <c r="CM260" s="55"/>
      <c r="CN260" s="55"/>
      <c r="CO260" s="55"/>
      <c r="CP260" s="55"/>
      <c r="CQ260" s="55"/>
      <c r="CR260" s="55"/>
      <c r="CS260" s="55"/>
      <c r="CT260" s="55"/>
      <c r="CU260" s="55"/>
      <c r="CV260" s="55"/>
      <c r="CW260" s="55"/>
      <c r="CX260" s="55"/>
      <c r="CY260" s="55"/>
      <c r="CZ260" s="55"/>
      <c r="DA260" s="55"/>
      <c r="DB260" s="55"/>
      <c r="DC260" s="55"/>
      <c r="DD260" s="55"/>
      <c r="DE260" s="55"/>
      <c r="DF260" s="55"/>
      <c r="DG260" s="55"/>
      <c r="DH260" s="55"/>
      <c r="DI260" s="55"/>
      <c r="DJ260" s="55"/>
      <c r="DK260" s="55"/>
      <c r="DL260" s="55"/>
      <c r="DM260" s="55"/>
      <c r="DN260" s="55"/>
      <c r="DO260" s="55"/>
      <c r="DP260" s="55"/>
      <c r="DQ260" s="55"/>
      <c r="DR260" s="55"/>
      <c r="DS260" s="55"/>
      <c r="DT260" s="55"/>
      <c r="DU260" s="55"/>
      <c r="DV260" s="55"/>
      <c r="DW260" s="55"/>
      <c r="DX260" s="55"/>
      <c r="DY260" s="55"/>
      <c r="DZ260" s="55"/>
      <c r="EA260" s="55"/>
    </row>
    <row r="261" spans="1:131" s="96" customFormat="1">
      <c r="A261" s="95"/>
      <c r="B261" s="372">
        <v>44442</v>
      </c>
      <c r="C261" s="370">
        <f t="shared" si="10"/>
        <v>44442</v>
      </c>
      <c r="D261" s="371">
        <v>3</v>
      </c>
      <c r="E261" s="87">
        <f>SET!L10</f>
        <v>0</v>
      </c>
      <c r="F261" s="87">
        <f>SET!N10</f>
        <v>0</v>
      </c>
      <c r="G261" s="85">
        <f>Configurar!$B$14</f>
        <v>1000</v>
      </c>
      <c r="H261" s="87">
        <f>H260+(Configurar!$B$14*Configurar!$B$18)</f>
        <v>10300</v>
      </c>
      <c r="I261" s="238">
        <f>I260+(Configurar!$B$14*Configurar!$B$20)</f>
        <v>4720</v>
      </c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373">
        <v>44460</v>
      </c>
      <c r="AE261" s="374">
        <f t="shared" si="9"/>
        <v>44460</v>
      </c>
      <c r="AF261" s="95"/>
      <c r="AG261" s="95"/>
      <c r="AH261" s="95"/>
      <c r="AI261" s="95"/>
      <c r="AJ261" s="95"/>
      <c r="AK261" s="95"/>
      <c r="AL261" s="95"/>
      <c r="AM261" s="95"/>
      <c r="AN261" s="251"/>
      <c r="AO261" s="251"/>
      <c r="AP261" s="454"/>
      <c r="AQ261" s="251"/>
      <c r="AR261" s="251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CI261" s="55"/>
      <c r="CJ261" s="55"/>
      <c r="CK261" s="55"/>
      <c r="CL261" s="55"/>
      <c r="CM261" s="55"/>
      <c r="CN261" s="55"/>
      <c r="CO261" s="55"/>
      <c r="CP261" s="55"/>
      <c r="CQ261" s="55"/>
      <c r="CR261" s="55"/>
      <c r="CS261" s="55"/>
      <c r="CT261" s="55"/>
      <c r="CU261" s="55"/>
      <c r="CV261" s="55"/>
      <c r="CW261" s="55"/>
      <c r="CX261" s="55"/>
      <c r="CY261" s="55"/>
      <c r="CZ261" s="55"/>
      <c r="DA261" s="55"/>
      <c r="DB261" s="55"/>
      <c r="DC261" s="55"/>
      <c r="DD261" s="55"/>
      <c r="DE261" s="55"/>
      <c r="DF261" s="55"/>
      <c r="DG261" s="55"/>
      <c r="DH261" s="55"/>
      <c r="DI261" s="55"/>
      <c r="DJ261" s="55"/>
      <c r="DK261" s="55"/>
      <c r="DL261" s="55"/>
      <c r="DM261" s="55"/>
      <c r="DN261" s="55"/>
      <c r="DO261" s="55"/>
      <c r="DP261" s="55"/>
      <c r="DQ261" s="55"/>
      <c r="DR261" s="55"/>
      <c r="DS261" s="55"/>
      <c r="DT261" s="55"/>
      <c r="DU261" s="55"/>
      <c r="DV261" s="55"/>
      <c r="DW261" s="55"/>
      <c r="DX261" s="55"/>
      <c r="DY261" s="55"/>
      <c r="DZ261" s="55"/>
      <c r="EA261" s="55"/>
    </row>
    <row r="262" spans="1:131" s="96" customFormat="1">
      <c r="A262" s="95"/>
      <c r="B262" s="372">
        <v>44445</v>
      </c>
      <c r="C262" s="370">
        <f t="shared" si="10"/>
        <v>44445</v>
      </c>
      <c r="D262" s="371">
        <v>4</v>
      </c>
      <c r="E262" s="87">
        <f>SET!L11</f>
        <v>0</v>
      </c>
      <c r="F262" s="87">
        <f>SET!N11</f>
        <v>0</v>
      </c>
      <c r="G262" s="85">
        <f>Configurar!$B$14</f>
        <v>1000</v>
      </c>
      <c r="H262" s="87">
        <f>H261+(Configurar!$B$14*Configurar!$B$18)</f>
        <v>10350</v>
      </c>
      <c r="I262" s="238">
        <f>I261+(Configurar!$B$14*Configurar!$B$20)</f>
        <v>4740</v>
      </c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373">
        <v>44461</v>
      </c>
      <c r="AE262" s="374">
        <f t="shared" si="9"/>
        <v>44461</v>
      </c>
      <c r="AF262" s="95"/>
      <c r="AG262" s="95"/>
      <c r="AH262" s="95"/>
      <c r="AI262" s="95"/>
      <c r="AJ262" s="95"/>
      <c r="AK262" s="95"/>
      <c r="AL262" s="95"/>
      <c r="AM262" s="95"/>
      <c r="AN262" s="251"/>
      <c r="AO262" s="251"/>
      <c r="AP262" s="454"/>
      <c r="AQ262" s="251"/>
      <c r="AR262" s="251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CI262" s="55"/>
      <c r="CJ262" s="55"/>
      <c r="CK262" s="55"/>
      <c r="CL262" s="55"/>
      <c r="CM262" s="55"/>
      <c r="CN262" s="55"/>
      <c r="CO262" s="55"/>
      <c r="CP262" s="55"/>
      <c r="CQ262" s="55"/>
      <c r="CR262" s="55"/>
      <c r="CS262" s="55"/>
      <c r="CT262" s="55"/>
      <c r="CU262" s="55"/>
      <c r="CV262" s="55"/>
      <c r="CW262" s="55"/>
      <c r="CX262" s="55"/>
      <c r="CY262" s="55"/>
      <c r="CZ262" s="55"/>
      <c r="DA262" s="55"/>
      <c r="DB262" s="55"/>
      <c r="DC262" s="55"/>
      <c r="DD262" s="55"/>
      <c r="DE262" s="55"/>
      <c r="DF262" s="55"/>
      <c r="DG262" s="55"/>
      <c r="DH262" s="55"/>
      <c r="DI262" s="55"/>
      <c r="DJ262" s="55"/>
      <c r="DK262" s="55"/>
      <c r="DL262" s="55"/>
      <c r="DM262" s="55"/>
      <c r="DN262" s="55"/>
      <c r="DO262" s="55"/>
      <c r="DP262" s="55"/>
      <c r="DQ262" s="55"/>
      <c r="DR262" s="55"/>
      <c r="DS262" s="55"/>
      <c r="DT262" s="55"/>
      <c r="DU262" s="55"/>
      <c r="DV262" s="55"/>
      <c r="DW262" s="55"/>
      <c r="DX262" s="55"/>
      <c r="DY262" s="55"/>
      <c r="DZ262" s="55"/>
      <c r="EA262" s="55"/>
    </row>
    <row r="263" spans="1:131" s="96" customFormat="1">
      <c r="A263" s="95"/>
      <c r="B263" s="372">
        <v>44446</v>
      </c>
      <c r="C263" s="370">
        <f t="shared" si="10"/>
        <v>44446</v>
      </c>
      <c r="D263" s="371">
        <v>5</v>
      </c>
      <c r="E263" s="87">
        <f>SET!L12</f>
        <v>0</v>
      </c>
      <c r="F263" s="87">
        <f>SET!N12</f>
        <v>0</v>
      </c>
      <c r="G263" s="85">
        <f>Configurar!$B$14</f>
        <v>1000</v>
      </c>
      <c r="H263" s="87">
        <f>H262+(Configurar!$B$14*Configurar!$B$18)</f>
        <v>10400</v>
      </c>
      <c r="I263" s="238">
        <f>I262+(Configurar!$B$14*Configurar!$B$20)</f>
        <v>4760</v>
      </c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373">
        <v>44462</v>
      </c>
      <c r="AE263" s="374">
        <f t="shared" si="9"/>
        <v>44462</v>
      </c>
      <c r="AF263" s="95"/>
      <c r="AG263" s="95"/>
      <c r="AH263" s="95"/>
      <c r="AI263" s="95"/>
      <c r="AJ263" s="95"/>
      <c r="AK263" s="95"/>
      <c r="AL263" s="95"/>
      <c r="AM263" s="95"/>
      <c r="AN263" s="251"/>
      <c r="AO263" s="251"/>
      <c r="AP263" s="454"/>
      <c r="AQ263" s="251"/>
      <c r="AR263" s="251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CI263" s="55"/>
      <c r="CJ263" s="55"/>
      <c r="CK263" s="55"/>
      <c r="CL263" s="55"/>
      <c r="CM263" s="55"/>
      <c r="CN263" s="55"/>
      <c r="CO263" s="55"/>
      <c r="CP263" s="55"/>
      <c r="CQ263" s="55"/>
      <c r="CR263" s="55"/>
      <c r="CS263" s="55"/>
      <c r="CT263" s="55"/>
      <c r="CU263" s="55"/>
      <c r="CV263" s="55"/>
      <c r="CW263" s="55"/>
      <c r="CX263" s="55"/>
      <c r="CY263" s="55"/>
      <c r="CZ263" s="55"/>
      <c r="DA263" s="55"/>
      <c r="DB263" s="55"/>
      <c r="DC263" s="55"/>
      <c r="DD263" s="55"/>
      <c r="DE263" s="55"/>
      <c r="DF263" s="55"/>
      <c r="DG263" s="55"/>
      <c r="DH263" s="55"/>
      <c r="DI263" s="55"/>
      <c r="DJ263" s="55"/>
      <c r="DK263" s="55"/>
      <c r="DL263" s="55"/>
      <c r="DM263" s="55"/>
      <c r="DN263" s="55"/>
      <c r="DO263" s="55"/>
      <c r="DP263" s="55"/>
      <c r="DQ263" s="55"/>
      <c r="DR263" s="55"/>
      <c r="DS263" s="55"/>
      <c r="DT263" s="55"/>
      <c r="DU263" s="55"/>
      <c r="DV263" s="55"/>
      <c r="DW263" s="55"/>
      <c r="DX263" s="55"/>
      <c r="DY263" s="55"/>
      <c r="DZ263" s="55"/>
      <c r="EA263" s="55"/>
    </row>
    <row r="264" spans="1:131" s="96" customFormat="1">
      <c r="A264" s="95"/>
      <c r="B264" s="372">
        <v>44447</v>
      </c>
      <c r="C264" s="370">
        <f t="shared" si="10"/>
        <v>44447</v>
      </c>
      <c r="D264" s="371">
        <v>6</v>
      </c>
      <c r="E264" s="87">
        <f>SET!L13</f>
        <v>0</v>
      </c>
      <c r="F264" s="87">
        <f>SET!N13</f>
        <v>0</v>
      </c>
      <c r="G264" s="85">
        <f>Configurar!$B$14</f>
        <v>1000</v>
      </c>
      <c r="H264" s="87">
        <f>H263+(Configurar!$B$14*Configurar!$B$18)</f>
        <v>10450</v>
      </c>
      <c r="I264" s="238">
        <f>I263+(Configurar!$B$14*Configurar!$B$20)</f>
        <v>4780</v>
      </c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373">
        <v>44463</v>
      </c>
      <c r="AE264" s="374">
        <f t="shared" si="9"/>
        <v>44463</v>
      </c>
      <c r="AF264" s="95"/>
      <c r="AG264" s="95"/>
      <c r="AH264" s="95"/>
      <c r="AI264" s="95"/>
      <c r="AJ264" s="95"/>
      <c r="AK264" s="95"/>
      <c r="AL264" s="95"/>
      <c r="AM264" s="95"/>
      <c r="AN264" s="251"/>
      <c r="AO264" s="251"/>
      <c r="AP264" s="454"/>
      <c r="AQ264" s="251"/>
      <c r="AR264" s="251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CI264" s="55"/>
      <c r="CJ264" s="55"/>
      <c r="CK264" s="55"/>
      <c r="CL264" s="55"/>
      <c r="CM264" s="55"/>
      <c r="CN264" s="55"/>
      <c r="CO264" s="55"/>
      <c r="CP264" s="55"/>
      <c r="CQ264" s="55"/>
      <c r="CR264" s="55"/>
      <c r="CS264" s="55"/>
      <c r="CT264" s="55"/>
      <c r="CU264" s="55"/>
      <c r="CV264" s="55"/>
      <c r="CW264" s="55"/>
      <c r="CX264" s="55"/>
      <c r="CY264" s="55"/>
      <c r="CZ264" s="55"/>
      <c r="DA264" s="55"/>
      <c r="DB264" s="55"/>
      <c r="DC264" s="55"/>
      <c r="DD264" s="55"/>
      <c r="DE264" s="55"/>
      <c r="DF264" s="55"/>
      <c r="DG264" s="55"/>
      <c r="DH264" s="55"/>
      <c r="DI264" s="55"/>
      <c r="DJ264" s="55"/>
      <c r="DK264" s="55"/>
      <c r="DL264" s="55"/>
      <c r="DM264" s="55"/>
      <c r="DN264" s="55"/>
      <c r="DO264" s="55"/>
      <c r="DP264" s="55"/>
      <c r="DQ264" s="55"/>
      <c r="DR264" s="55"/>
      <c r="DS264" s="55"/>
      <c r="DT264" s="55"/>
      <c r="DU264" s="55"/>
      <c r="DV264" s="55"/>
      <c r="DW264" s="55"/>
      <c r="DX264" s="55"/>
      <c r="DY264" s="55"/>
      <c r="DZ264" s="55"/>
      <c r="EA264" s="55"/>
    </row>
    <row r="265" spans="1:131" s="96" customFormat="1">
      <c r="A265" s="95"/>
      <c r="B265" s="372">
        <v>44448</v>
      </c>
      <c r="C265" s="370">
        <f t="shared" si="10"/>
        <v>44448</v>
      </c>
      <c r="D265" s="371">
        <v>7</v>
      </c>
      <c r="E265" s="87">
        <f>SET!L14</f>
        <v>0</v>
      </c>
      <c r="F265" s="87">
        <f>SET!N14</f>
        <v>0</v>
      </c>
      <c r="G265" s="85">
        <f>Configurar!$B$14</f>
        <v>1000</v>
      </c>
      <c r="H265" s="87">
        <f>H264+(Configurar!$B$14*Configurar!$B$18)</f>
        <v>10500</v>
      </c>
      <c r="I265" s="238">
        <f>I264+(Configurar!$B$14*Configurar!$B$20)</f>
        <v>4800</v>
      </c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373">
        <v>44466</v>
      </c>
      <c r="AE265" s="374">
        <f t="shared" si="9"/>
        <v>44466</v>
      </c>
      <c r="AF265" s="95"/>
      <c r="AG265" s="95"/>
      <c r="AH265" s="95"/>
      <c r="AI265" s="95"/>
      <c r="AJ265" s="95"/>
      <c r="AK265" s="95"/>
      <c r="AL265" s="95"/>
      <c r="AM265" s="95"/>
      <c r="AN265" s="251"/>
      <c r="AO265" s="251"/>
      <c r="AP265" s="454"/>
      <c r="AQ265" s="251"/>
      <c r="AR265" s="251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CI265" s="55"/>
      <c r="CJ265" s="55"/>
      <c r="CK265" s="55"/>
      <c r="CL265" s="55"/>
      <c r="CM265" s="55"/>
      <c r="CN265" s="55"/>
      <c r="CO265" s="55"/>
      <c r="CP265" s="55"/>
      <c r="CQ265" s="55"/>
      <c r="CR265" s="55"/>
      <c r="CS265" s="55"/>
      <c r="CT265" s="55"/>
      <c r="CU265" s="55"/>
      <c r="CV265" s="55"/>
      <c r="CW265" s="55"/>
      <c r="CX265" s="55"/>
      <c r="CY265" s="55"/>
      <c r="CZ265" s="55"/>
      <c r="DA265" s="55"/>
      <c r="DB265" s="55"/>
      <c r="DC265" s="55"/>
      <c r="DD265" s="55"/>
      <c r="DE265" s="55"/>
      <c r="DF265" s="55"/>
      <c r="DG265" s="55"/>
      <c r="DH265" s="55"/>
      <c r="DI265" s="55"/>
      <c r="DJ265" s="55"/>
      <c r="DK265" s="55"/>
      <c r="DL265" s="55"/>
      <c r="DM265" s="55"/>
      <c r="DN265" s="55"/>
      <c r="DO265" s="55"/>
      <c r="DP265" s="55"/>
      <c r="DQ265" s="55"/>
      <c r="DR265" s="55"/>
      <c r="DS265" s="55"/>
      <c r="DT265" s="55"/>
      <c r="DU265" s="55"/>
      <c r="DV265" s="55"/>
      <c r="DW265" s="55"/>
      <c r="DX265" s="55"/>
      <c r="DY265" s="55"/>
      <c r="DZ265" s="55"/>
      <c r="EA265" s="55"/>
    </row>
    <row r="266" spans="1:131" s="96" customFormat="1">
      <c r="A266" s="95"/>
      <c r="B266" s="372">
        <v>44449</v>
      </c>
      <c r="C266" s="370">
        <f t="shared" si="10"/>
        <v>44449</v>
      </c>
      <c r="D266" s="371">
        <v>8</v>
      </c>
      <c r="E266" s="87">
        <f>SET!L15</f>
        <v>0</v>
      </c>
      <c r="F266" s="87">
        <f>SET!N15</f>
        <v>0</v>
      </c>
      <c r="G266" s="85">
        <f>Configurar!$B$14</f>
        <v>1000</v>
      </c>
      <c r="H266" s="87">
        <f>H265+(Configurar!$B$14*Configurar!$B$18)</f>
        <v>10550</v>
      </c>
      <c r="I266" s="238">
        <f>I265+(Configurar!$B$14*Configurar!$B$20)</f>
        <v>4820</v>
      </c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373">
        <v>44467</v>
      </c>
      <c r="AE266" s="374">
        <f t="shared" si="9"/>
        <v>44467</v>
      </c>
      <c r="AF266" s="95"/>
      <c r="AG266" s="95"/>
      <c r="AH266" s="95"/>
      <c r="AI266" s="95"/>
      <c r="AJ266" s="95"/>
      <c r="AK266" s="95"/>
      <c r="AL266" s="95"/>
      <c r="AM266" s="95"/>
      <c r="AN266" s="251"/>
      <c r="AO266" s="251"/>
      <c r="AP266" s="454"/>
      <c r="AQ266" s="251"/>
      <c r="AR266" s="251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CI266" s="55"/>
      <c r="CJ266" s="55"/>
      <c r="CK266" s="55"/>
      <c r="CL266" s="55"/>
      <c r="CM266" s="55"/>
      <c r="CN266" s="55"/>
      <c r="CO266" s="55"/>
      <c r="CP266" s="55"/>
      <c r="CQ266" s="55"/>
      <c r="CR266" s="55"/>
      <c r="CS266" s="55"/>
      <c r="CT266" s="55"/>
      <c r="CU266" s="55"/>
      <c r="CV266" s="55"/>
      <c r="CW266" s="55"/>
      <c r="CX266" s="55"/>
      <c r="CY266" s="55"/>
      <c r="CZ266" s="55"/>
      <c r="DA266" s="55"/>
      <c r="DB266" s="55"/>
      <c r="DC266" s="55"/>
      <c r="DD266" s="55"/>
      <c r="DE266" s="55"/>
      <c r="DF266" s="55"/>
      <c r="DG266" s="55"/>
      <c r="DH266" s="55"/>
      <c r="DI266" s="55"/>
      <c r="DJ266" s="55"/>
      <c r="DK266" s="55"/>
      <c r="DL266" s="55"/>
      <c r="DM266" s="55"/>
      <c r="DN266" s="55"/>
      <c r="DO266" s="55"/>
      <c r="DP266" s="55"/>
      <c r="DQ266" s="55"/>
      <c r="DR266" s="55"/>
      <c r="DS266" s="55"/>
      <c r="DT266" s="55"/>
      <c r="DU266" s="55"/>
      <c r="DV266" s="55"/>
      <c r="DW266" s="55"/>
      <c r="DX266" s="55"/>
      <c r="DY266" s="55"/>
      <c r="DZ266" s="55"/>
      <c r="EA266" s="55"/>
    </row>
    <row r="267" spans="1:131" s="96" customFormat="1">
      <c r="A267" s="95"/>
      <c r="B267" s="372">
        <v>44452</v>
      </c>
      <c r="C267" s="370">
        <f t="shared" si="10"/>
        <v>44452</v>
      </c>
      <c r="D267" s="371">
        <v>9</v>
      </c>
      <c r="E267" s="87">
        <f>SET!L16</f>
        <v>0</v>
      </c>
      <c r="F267" s="87">
        <f>SET!N16</f>
        <v>0</v>
      </c>
      <c r="G267" s="85">
        <f>Configurar!$B$14</f>
        <v>1000</v>
      </c>
      <c r="H267" s="87">
        <f>H266+(Configurar!$B$14*Configurar!$B$18)</f>
        <v>10600</v>
      </c>
      <c r="I267" s="238">
        <f>I266+(Configurar!$B$14*Configurar!$B$20)</f>
        <v>4840</v>
      </c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373">
        <v>44468</v>
      </c>
      <c r="AE267" s="374">
        <f t="shared" si="9"/>
        <v>44468</v>
      </c>
      <c r="AF267" s="95"/>
      <c r="AG267" s="95"/>
      <c r="AH267" s="95"/>
      <c r="AI267" s="95"/>
      <c r="AJ267" s="95"/>
      <c r="AK267" s="95"/>
      <c r="AL267" s="95"/>
      <c r="AM267" s="95"/>
      <c r="AN267" s="251"/>
      <c r="AO267" s="251"/>
      <c r="AP267" s="454"/>
      <c r="AQ267" s="251"/>
      <c r="AR267" s="251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CI267" s="55"/>
      <c r="CJ267" s="55"/>
      <c r="CK267" s="55"/>
      <c r="CL267" s="55"/>
      <c r="CM267" s="55"/>
      <c r="CN267" s="55"/>
      <c r="CO267" s="55"/>
      <c r="CP267" s="55"/>
      <c r="CQ267" s="55"/>
      <c r="CR267" s="55"/>
      <c r="CS267" s="55"/>
      <c r="CT267" s="55"/>
      <c r="CU267" s="55"/>
      <c r="CV267" s="55"/>
      <c r="CW267" s="55"/>
      <c r="CX267" s="55"/>
      <c r="CY267" s="55"/>
      <c r="CZ267" s="55"/>
      <c r="DA267" s="55"/>
      <c r="DB267" s="55"/>
      <c r="DC267" s="55"/>
      <c r="DD267" s="55"/>
      <c r="DE267" s="55"/>
      <c r="DF267" s="55"/>
      <c r="DG267" s="55"/>
      <c r="DH267" s="55"/>
      <c r="DI267" s="55"/>
      <c r="DJ267" s="55"/>
      <c r="DK267" s="55"/>
      <c r="DL267" s="55"/>
      <c r="DM267" s="55"/>
      <c r="DN267" s="55"/>
      <c r="DO267" s="55"/>
      <c r="DP267" s="55"/>
      <c r="DQ267" s="55"/>
      <c r="DR267" s="55"/>
      <c r="DS267" s="55"/>
      <c r="DT267" s="55"/>
      <c r="DU267" s="55"/>
      <c r="DV267" s="55"/>
      <c r="DW267" s="55"/>
      <c r="DX267" s="55"/>
      <c r="DY267" s="55"/>
      <c r="DZ267" s="55"/>
      <c r="EA267" s="55"/>
    </row>
    <row r="268" spans="1:131" s="96" customFormat="1">
      <c r="A268" s="95"/>
      <c r="B268" s="372">
        <v>44453</v>
      </c>
      <c r="C268" s="370">
        <f t="shared" si="10"/>
        <v>44453</v>
      </c>
      <c r="D268" s="371">
        <v>10</v>
      </c>
      <c r="E268" s="87">
        <f>SET!L17</f>
        <v>0</v>
      </c>
      <c r="F268" s="87">
        <f>SET!N17</f>
        <v>0</v>
      </c>
      <c r="G268" s="85">
        <f>Configurar!$B$14</f>
        <v>1000</v>
      </c>
      <c r="H268" s="87">
        <f>H267+(Configurar!$B$14*Configurar!$B$18)</f>
        <v>10650</v>
      </c>
      <c r="I268" s="238">
        <f>I267+(Configurar!$B$14*Configurar!$B$20)</f>
        <v>4860</v>
      </c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373">
        <v>44469</v>
      </c>
      <c r="AE268" s="374">
        <f t="shared" si="9"/>
        <v>44469</v>
      </c>
      <c r="AF268" s="95"/>
      <c r="AG268" s="95"/>
      <c r="AH268" s="95"/>
      <c r="AI268" s="95"/>
      <c r="AJ268" s="95"/>
      <c r="AK268" s="95"/>
      <c r="AL268" s="95"/>
      <c r="AM268" s="95"/>
      <c r="AN268" s="251"/>
      <c r="AO268" s="251"/>
      <c r="AP268" s="454"/>
      <c r="AQ268" s="251"/>
      <c r="AR268" s="251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CI268" s="55"/>
      <c r="CJ268" s="55"/>
      <c r="CK268" s="55"/>
      <c r="CL268" s="55"/>
      <c r="CM268" s="55"/>
      <c r="CN268" s="55"/>
      <c r="CO268" s="55"/>
      <c r="CP268" s="55"/>
      <c r="CQ268" s="55"/>
      <c r="CR268" s="55"/>
      <c r="CS268" s="55"/>
      <c r="CT268" s="55"/>
      <c r="CU268" s="55"/>
      <c r="CV268" s="55"/>
      <c r="CW268" s="55"/>
      <c r="CX268" s="55"/>
      <c r="CY268" s="55"/>
      <c r="CZ268" s="55"/>
      <c r="DA268" s="55"/>
      <c r="DB268" s="55"/>
      <c r="DC268" s="55"/>
      <c r="DD268" s="55"/>
      <c r="DE268" s="55"/>
      <c r="DF268" s="55"/>
      <c r="DG268" s="55"/>
      <c r="DH268" s="55"/>
      <c r="DI268" s="55"/>
      <c r="DJ268" s="55"/>
      <c r="DK268" s="55"/>
      <c r="DL268" s="55"/>
      <c r="DM268" s="55"/>
      <c r="DN268" s="55"/>
      <c r="DO268" s="55"/>
      <c r="DP268" s="55"/>
      <c r="DQ268" s="55"/>
      <c r="DR268" s="55"/>
      <c r="DS268" s="55"/>
      <c r="DT268" s="55"/>
      <c r="DU268" s="55"/>
      <c r="DV268" s="55"/>
      <c r="DW268" s="55"/>
      <c r="DX268" s="55"/>
      <c r="DY268" s="55"/>
      <c r="DZ268" s="55"/>
      <c r="EA268" s="55"/>
    </row>
    <row r="269" spans="1:131" s="96" customFormat="1">
      <c r="A269" s="95"/>
      <c r="B269" s="372">
        <v>44454</v>
      </c>
      <c r="C269" s="370">
        <f t="shared" si="10"/>
        <v>44454</v>
      </c>
      <c r="D269" s="371">
        <v>11</v>
      </c>
      <c r="E269" s="87">
        <f>SET!L18</f>
        <v>0</v>
      </c>
      <c r="F269" s="87">
        <f>SET!N18</f>
        <v>0</v>
      </c>
      <c r="G269" s="85">
        <f>Configurar!$B$14</f>
        <v>1000</v>
      </c>
      <c r="H269" s="87">
        <f>H268+(Configurar!$B$14*Configurar!$B$18)</f>
        <v>10700</v>
      </c>
      <c r="I269" s="238">
        <f>I268+(Configurar!$B$14*Configurar!$B$20)</f>
        <v>4880</v>
      </c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373"/>
      <c r="AE269" s="374"/>
      <c r="AF269" s="95"/>
      <c r="AG269" s="95"/>
      <c r="AH269" s="95"/>
      <c r="AI269" s="95"/>
      <c r="AJ269" s="95"/>
      <c r="AK269" s="95"/>
      <c r="AL269" s="95"/>
      <c r="AM269" s="95"/>
      <c r="AN269" s="251"/>
      <c r="AO269" s="251"/>
      <c r="AP269" s="454"/>
      <c r="AQ269" s="251"/>
      <c r="AR269" s="251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CI269" s="55"/>
      <c r="CJ269" s="55"/>
      <c r="CK269" s="55"/>
      <c r="CL269" s="55"/>
      <c r="CM269" s="55"/>
      <c r="CN269" s="55"/>
      <c r="CO269" s="55"/>
      <c r="CP269" s="55"/>
      <c r="CQ269" s="55"/>
      <c r="CR269" s="55"/>
      <c r="CS269" s="55"/>
      <c r="CT269" s="55"/>
      <c r="CU269" s="55"/>
      <c r="CV269" s="55"/>
      <c r="CW269" s="55"/>
      <c r="CX269" s="55"/>
      <c r="CY269" s="55"/>
      <c r="CZ269" s="55"/>
      <c r="DA269" s="55"/>
      <c r="DB269" s="55"/>
      <c r="DC269" s="55"/>
      <c r="DD269" s="55"/>
      <c r="DE269" s="55"/>
      <c r="DF269" s="55"/>
      <c r="DG269" s="55"/>
      <c r="DH269" s="55"/>
      <c r="DI269" s="55"/>
      <c r="DJ269" s="55"/>
      <c r="DK269" s="55"/>
      <c r="DL269" s="55"/>
      <c r="DM269" s="55"/>
      <c r="DN269" s="55"/>
      <c r="DO269" s="55"/>
      <c r="DP269" s="55"/>
      <c r="DQ269" s="55"/>
      <c r="DR269" s="55"/>
      <c r="DS269" s="55"/>
      <c r="DT269" s="55"/>
      <c r="DU269" s="55"/>
      <c r="DV269" s="55"/>
      <c r="DW269" s="55"/>
      <c r="DX269" s="55"/>
      <c r="DY269" s="55"/>
      <c r="DZ269" s="55"/>
      <c r="EA269" s="55"/>
    </row>
    <row r="270" spans="1:131" s="96" customFormat="1">
      <c r="A270" s="95"/>
      <c r="B270" s="372">
        <v>44455</v>
      </c>
      <c r="C270" s="370">
        <f t="shared" si="10"/>
        <v>44455</v>
      </c>
      <c r="D270" s="371">
        <v>12</v>
      </c>
      <c r="E270" s="87">
        <f>SET!L19</f>
        <v>0</v>
      </c>
      <c r="F270" s="87">
        <f>SET!N19</f>
        <v>0</v>
      </c>
      <c r="G270" s="85">
        <f>Configurar!$B$14</f>
        <v>1000</v>
      </c>
      <c r="H270" s="87">
        <f>H269+(Configurar!$B$14*Configurar!$B$18)</f>
        <v>10750</v>
      </c>
      <c r="I270" s="238">
        <f>I269+(Configurar!$B$14*Configurar!$B$20)</f>
        <v>4900</v>
      </c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373">
        <v>44470</v>
      </c>
      <c r="AE270" s="374">
        <f t="shared" si="9"/>
        <v>44470</v>
      </c>
      <c r="AF270" s="95"/>
      <c r="AG270" s="95"/>
      <c r="AH270" s="95"/>
      <c r="AI270" s="95"/>
      <c r="AJ270" s="95"/>
      <c r="AK270" s="95"/>
      <c r="AL270" s="95"/>
      <c r="AM270" s="95"/>
      <c r="AN270" s="251"/>
      <c r="AO270" s="251"/>
      <c r="AP270" s="454"/>
      <c r="AQ270" s="251"/>
      <c r="AR270" s="251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CI270" s="55"/>
      <c r="CJ270" s="55"/>
      <c r="CK270" s="55"/>
      <c r="CL270" s="55"/>
      <c r="CM270" s="55"/>
      <c r="CN270" s="55"/>
      <c r="CO270" s="55"/>
      <c r="CP270" s="55"/>
      <c r="CQ270" s="55"/>
      <c r="CR270" s="55"/>
      <c r="CS270" s="55"/>
      <c r="CT270" s="55"/>
      <c r="CU270" s="55"/>
      <c r="CV270" s="55"/>
      <c r="CW270" s="55"/>
      <c r="CX270" s="55"/>
      <c r="CY270" s="55"/>
      <c r="CZ270" s="55"/>
      <c r="DA270" s="55"/>
      <c r="DB270" s="55"/>
      <c r="DC270" s="55"/>
      <c r="DD270" s="55"/>
      <c r="DE270" s="55"/>
      <c r="DF270" s="55"/>
      <c r="DG270" s="55"/>
      <c r="DH270" s="55"/>
      <c r="DI270" s="55"/>
      <c r="DJ270" s="55"/>
      <c r="DK270" s="55"/>
      <c r="DL270" s="55"/>
      <c r="DM270" s="55"/>
      <c r="DN270" s="55"/>
      <c r="DO270" s="55"/>
      <c r="DP270" s="55"/>
      <c r="DQ270" s="55"/>
      <c r="DR270" s="55"/>
      <c r="DS270" s="55"/>
      <c r="DT270" s="55"/>
      <c r="DU270" s="55"/>
      <c r="DV270" s="55"/>
      <c r="DW270" s="55"/>
      <c r="DX270" s="55"/>
      <c r="DY270" s="55"/>
      <c r="DZ270" s="55"/>
      <c r="EA270" s="55"/>
    </row>
    <row r="271" spans="1:131" s="96" customFormat="1">
      <c r="A271" s="95"/>
      <c r="B271" s="372">
        <v>44456</v>
      </c>
      <c r="C271" s="370">
        <f t="shared" si="10"/>
        <v>44456</v>
      </c>
      <c r="D271" s="371">
        <v>13</v>
      </c>
      <c r="E271" s="87">
        <f>SET!L20</f>
        <v>0</v>
      </c>
      <c r="F271" s="87">
        <f>SET!N20</f>
        <v>0</v>
      </c>
      <c r="G271" s="85">
        <f>Configurar!$B$14</f>
        <v>1000</v>
      </c>
      <c r="H271" s="87">
        <f>H270+(Configurar!$B$14*Configurar!$B$18)</f>
        <v>10800</v>
      </c>
      <c r="I271" s="238">
        <f>I270+(Configurar!$B$14*Configurar!$B$20)</f>
        <v>4920</v>
      </c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373">
        <v>44473</v>
      </c>
      <c r="AE271" s="374">
        <f t="shared" si="9"/>
        <v>44473</v>
      </c>
      <c r="AF271" s="95"/>
      <c r="AG271" s="95"/>
      <c r="AH271" s="95"/>
      <c r="AI271" s="95"/>
      <c r="AJ271" s="95"/>
      <c r="AK271" s="95"/>
      <c r="AL271" s="95"/>
      <c r="AM271" s="95"/>
      <c r="AN271" s="251"/>
      <c r="AO271" s="251"/>
      <c r="AP271" s="454"/>
      <c r="AQ271" s="251"/>
      <c r="AR271" s="251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CI271" s="55"/>
      <c r="CJ271" s="55"/>
      <c r="CK271" s="55"/>
      <c r="CL271" s="55"/>
      <c r="CM271" s="55"/>
      <c r="CN271" s="55"/>
      <c r="CO271" s="55"/>
      <c r="CP271" s="55"/>
      <c r="CQ271" s="55"/>
      <c r="CR271" s="55"/>
      <c r="CS271" s="55"/>
      <c r="CT271" s="55"/>
      <c r="CU271" s="55"/>
      <c r="CV271" s="55"/>
      <c r="CW271" s="55"/>
      <c r="CX271" s="55"/>
      <c r="CY271" s="55"/>
      <c r="CZ271" s="55"/>
      <c r="DA271" s="55"/>
      <c r="DB271" s="55"/>
      <c r="DC271" s="55"/>
      <c r="DD271" s="55"/>
      <c r="DE271" s="55"/>
      <c r="DF271" s="55"/>
      <c r="DG271" s="55"/>
      <c r="DH271" s="55"/>
      <c r="DI271" s="55"/>
      <c r="DJ271" s="55"/>
      <c r="DK271" s="55"/>
      <c r="DL271" s="55"/>
      <c r="DM271" s="55"/>
      <c r="DN271" s="55"/>
      <c r="DO271" s="55"/>
      <c r="DP271" s="55"/>
      <c r="DQ271" s="55"/>
      <c r="DR271" s="55"/>
      <c r="DS271" s="55"/>
      <c r="DT271" s="55"/>
      <c r="DU271" s="55"/>
      <c r="DV271" s="55"/>
      <c r="DW271" s="55"/>
      <c r="DX271" s="55"/>
      <c r="DY271" s="55"/>
      <c r="DZ271" s="55"/>
      <c r="EA271" s="55"/>
    </row>
    <row r="272" spans="1:131" s="96" customFormat="1">
      <c r="A272" s="95"/>
      <c r="B272" s="372">
        <v>44459</v>
      </c>
      <c r="C272" s="370">
        <f t="shared" si="10"/>
        <v>44459</v>
      </c>
      <c r="D272" s="371">
        <v>14</v>
      </c>
      <c r="E272" s="87">
        <f>SET!L21</f>
        <v>0</v>
      </c>
      <c r="F272" s="87">
        <f>SET!N21</f>
        <v>0</v>
      </c>
      <c r="G272" s="85">
        <f>Configurar!$B$14</f>
        <v>1000</v>
      </c>
      <c r="H272" s="87">
        <f>H271+(Configurar!$B$14*Configurar!$B$18)</f>
        <v>10850</v>
      </c>
      <c r="I272" s="238">
        <f>I271+(Configurar!$B$14*Configurar!$B$20)</f>
        <v>4940</v>
      </c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373">
        <v>44474</v>
      </c>
      <c r="AE272" s="374">
        <f t="shared" si="9"/>
        <v>44474</v>
      </c>
      <c r="AF272" s="95"/>
      <c r="AG272" s="95"/>
      <c r="AH272" s="95"/>
      <c r="AI272" s="95"/>
      <c r="AJ272" s="95"/>
      <c r="AK272" s="95"/>
      <c r="AL272" s="95"/>
      <c r="AM272" s="95"/>
      <c r="AN272" s="251"/>
      <c r="AO272" s="251"/>
      <c r="AP272" s="454"/>
      <c r="AQ272" s="251"/>
      <c r="AR272" s="251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CI272" s="55"/>
      <c r="CJ272" s="55"/>
      <c r="CK272" s="55"/>
      <c r="CL272" s="55"/>
      <c r="CM272" s="55"/>
      <c r="CN272" s="55"/>
      <c r="CO272" s="55"/>
      <c r="CP272" s="55"/>
      <c r="CQ272" s="55"/>
      <c r="CR272" s="55"/>
      <c r="CS272" s="55"/>
      <c r="CT272" s="55"/>
      <c r="CU272" s="55"/>
      <c r="CV272" s="55"/>
      <c r="CW272" s="55"/>
      <c r="CX272" s="55"/>
      <c r="CY272" s="55"/>
      <c r="CZ272" s="55"/>
      <c r="DA272" s="55"/>
      <c r="DB272" s="55"/>
      <c r="DC272" s="55"/>
      <c r="DD272" s="55"/>
      <c r="DE272" s="55"/>
      <c r="DF272" s="55"/>
      <c r="DG272" s="55"/>
      <c r="DH272" s="55"/>
      <c r="DI272" s="55"/>
      <c r="DJ272" s="55"/>
      <c r="DK272" s="55"/>
      <c r="DL272" s="55"/>
      <c r="DM272" s="55"/>
      <c r="DN272" s="55"/>
      <c r="DO272" s="55"/>
      <c r="DP272" s="55"/>
      <c r="DQ272" s="55"/>
      <c r="DR272" s="55"/>
      <c r="DS272" s="55"/>
      <c r="DT272" s="55"/>
      <c r="DU272" s="55"/>
      <c r="DV272" s="55"/>
      <c r="DW272" s="55"/>
      <c r="DX272" s="55"/>
      <c r="DY272" s="55"/>
      <c r="DZ272" s="55"/>
      <c r="EA272" s="55"/>
    </row>
    <row r="273" spans="1:131" s="96" customFormat="1">
      <c r="A273" s="95"/>
      <c r="B273" s="372">
        <v>44460</v>
      </c>
      <c r="C273" s="370">
        <f t="shared" si="10"/>
        <v>44460</v>
      </c>
      <c r="D273" s="371">
        <v>15</v>
      </c>
      <c r="E273" s="87">
        <f>SET!L22</f>
        <v>0</v>
      </c>
      <c r="F273" s="87">
        <f>SET!N22</f>
        <v>0</v>
      </c>
      <c r="G273" s="85">
        <f>Configurar!$B$14</f>
        <v>1000</v>
      </c>
      <c r="H273" s="87">
        <f>H272+(Configurar!$B$14*Configurar!$B$18)</f>
        <v>10900</v>
      </c>
      <c r="I273" s="238">
        <f>I272+(Configurar!$B$14*Configurar!$B$20)</f>
        <v>4960</v>
      </c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373">
        <v>44475</v>
      </c>
      <c r="AE273" s="374">
        <f t="shared" si="9"/>
        <v>44475</v>
      </c>
      <c r="AF273" s="95"/>
      <c r="AG273" s="95"/>
      <c r="AH273" s="95"/>
      <c r="AI273" s="95"/>
      <c r="AJ273" s="95"/>
      <c r="AK273" s="95"/>
      <c r="AL273" s="95"/>
      <c r="AM273" s="95"/>
      <c r="AN273" s="251"/>
      <c r="AO273" s="251"/>
      <c r="AP273" s="454"/>
      <c r="AQ273" s="251"/>
      <c r="AR273" s="251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CI273" s="55"/>
      <c r="CJ273" s="55"/>
      <c r="CK273" s="55"/>
      <c r="CL273" s="55"/>
      <c r="CM273" s="55"/>
      <c r="CN273" s="55"/>
      <c r="CO273" s="55"/>
      <c r="CP273" s="55"/>
      <c r="CQ273" s="55"/>
      <c r="CR273" s="55"/>
      <c r="CS273" s="55"/>
      <c r="CT273" s="55"/>
      <c r="CU273" s="55"/>
      <c r="CV273" s="55"/>
      <c r="CW273" s="55"/>
      <c r="CX273" s="55"/>
      <c r="CY273" s="55"/>
      <c r="CZ273" s="55"/>
      <c r="DA273" s="55"/>
      <c r="DB273" s="55"/>
      <c r="DC273" s="55"/>
      <c r="DD273" s="55"/>
      <c r="DE273" s="55"/>
      <c r="DF273" s="55"/>
      <c r="DG273" s="55"/>
      <c r="DH273" s="55"/>
      <c r="DI273" s="55"/>
      <c r="DJ273" s="55"/>
      <c r="DK273" s="55"/>
      <c r="DL273" s="55"/>
      <c r="DM273" s="55"/>
      <c r="DN273" s="55"/>
      <c r="DO273" s="55"/>
      <c r="DP273" s="55"/>
      <c r="DQ273" s="55"/>
      <c r="DR273" s="55"/>
      <c r="DS273" s="55"/>
      <c r="DT273" s="55"/>
      <c r="DU273" s="55"/>
      <c r="DV273" s="55"/>
      <c r="DW273" s="55"/>
      <c r="DX273" s="55"/>
      <c r="DY273" s="55"/>
      <c r="DZ273" s="55"/>
      <c r="EA273" s="55"/>
    </row>
    <row r="274" spans="1:131" s="96" customFormat="1">
      <c r="A274" s="95"/>
      <c r="B274" s="372">
        <v>44461</v>
      </c>
      <c r="C274" s="370">
        <f t="shared" si="10"/>
        <v>44461</v>
      </c>
      <c r="D274" s="371">
        <v>16</v>
      </c>
      <c r="E274" s="87">
        <f>SET!L23</f>
        <v>0</v>
      </c>
      <c r="F274" s="87">
        <f>SET!N23</f>
        <v>0</v>
      </c>
      <c r="G274" s="85">
        <f>Configurar!$B$14</f>
        <v>1000</v>
      </c>
      <c r="H274" s="87">
        <f>H273+(Configurar!$B$14*Configurar!$B$18)</f>
        <v>10950</v>
      </c>
      <c r="I274" s="238">
        <f>I273+(Configurar!$B$14*Configurar!$B$20)</f>
        <v>4980</v>
      </c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373">
        <v>44476</v>
      </c>
      <c r="AE274" s="374">
        <f t="shared" si="9"/>
        <v>44476</v>
      </c>
      <c r="AF274" s="95"/>
      <c r="AG274" s="95"/>
      <c r="AH274" s="95"/>
      <c r="AI274" s="95"/>
      <c r="AJ274" s="95"/>
      <c r="AK274" s="95"/>
      <c r="AL274" s="95"/>
      <c r="AM274" s="95"/>
      <c r="AN274" s="251"/>
      <c r="AO274" s="251"/>
      <c r="AP274" s="454"/>
      <c r="AQ274" s="251"/>
      <c r="AR274" s="251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CI274" s="55"/>
      <c r="CJ274" s="55"/>
      <c r="CK274" s="55"/>
      <c r="CL274" s="55"/>
      <c r="CM274" s="55"/>
      <c r="CN274" s="55"/>
      <c r="CO274" s="55"/>
      <c r="CP274" s="55"/>
      <c r="CQ274" s="55"/>
      <c r="CR274" s="55"/>
      <c r="CS274" s="55"/>
      <c r="CT274" s="55"/>
      <c r="CU274" s="55"/>
      <c r="CV274" s="55"/>
      <c r="CW274" s="55"/>
      <c r="CX274" s="55"/>
      <c r="CY274" s="55"/>
      <c r="CZ274" s="55"/>
      <c r="DA274" s="55"/>
      <c r="DB274" s="55"/>
      <c r="DC274" s="55"/>
      <c r="DD274" s="55"/>
      <c r="DE274" s="55"/>
      <c r="DF274" s="55"/>
      <c r="DG274" s="55"/>
      <c r="DH274" s="55"/>
      <c r="DI274" s="55"/>
      <c r="DJ274" s="55"/>
      <c r="DK274" s="55"/>
      <c r="DL274" s="55"/>
      <c r="DM274" s="55"/>
      <c r="DN274" s="55"/>
      <c r="DO274" s="55"/>
      <c r="DP274" s="55"/>
      <c r="DQ274" s="55"/>
      <c r="DR274" s="55"/>
      <c r="DS274" s="55"/>
      <c r="DT274" s="55"/>
      <c r="DU274" s="55"/>
      <c r="DV274" s="55"/>
      <c r="DW274" s="55"/>
      <c r="DX274" s="55"/>
      <c r="DY274" s="55"/>
      <c r="DZ274" s="55"/>
      <c r="EA274" s="55"/>
    </row>
    <row r="275" spans="1:131" s="96" customFormat="1">
      <c r="A275" s="95"/>
      <c r="B275" s="372">
        <v>44462</v>
      </c>
      <c r="C275" s="370">
        <f t="shared" si="10"/>
        <v>44462</v>
      </c>
      <c r="D275" s="371">
        <v>17</v>
      </c>
      <c r="E275" s="87">
        <f>SET!L24</f>
        <v>0</v>
      </c>
      <c r="F275" s="87">
        <f>SET!N24</f>
        <v>0</v>
      </c>
      <c r="G275" s="85">
        <f>Configurar!$B$14</f>
        <v>1000</v>
      </c>
      <c r="H275" s="87">
        <f>H274+(Configurar!$B$14*Configurar!$B$18)</f>
        <v>11000</v>
      </c>
      <c r="I275" s="238">
        <f>I274+(Configurar!$B$14*Configurar!$B$20)</f>
        <v>5000</v>
      </c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373">
        <v>44477</v>
      </c>
      <c r="AE275" s="374">
        <f t="shared" si="9"/>
        <v>44477</v>
      </c>
      <c r="AF275" s="95"/>
      <c r="AG275" s="95"/>
      <c r="AH275" s="95"/>
      <c r="AI275" s="95"/>
      <c r="AJ275" s="95"/>
      <c r="AK275" s="95"/>
      <c r="AL275" s="95"/>
      <c r="AM275" s="95"/>
      <c r="AN275" s="251"/>
      <c r="AO275" s="251"/>
      <c r="AP275" s="454"/>
      <c r="AQ275" s="251"/>
      <c r="AR275" s="251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CI275" s="55"/>
      <c r="CJ275" s="55"/>
      <c r="CK275" s="55"/>
      <c r="CL275" s="55"/>
      <c r="CM275" s="55"/>
      <c r="CN275" s="55"/>
      <c r="CO275" s="55"/>
      <c r="CP275" s="55"/>
      <c r="CQ275" s="55"/>
      <c r="CR275" s="55"/>
      <c r="CS275" s="55"/>
      <c r="CT275" s="55"/>
      <c r="CU275" s="55"/>
      <c r="CV275" s="55"/>
      <c r="CW275" s="55"/>
      <c r="CX275" s="55"/>
      <c r="CY275" s="55"/>
      <c r="CZ275" s="55"/>
      <c r="DA275" s="55"/>
      <c r="DB275" s="55"/>
      <c r="DC275" s="55"/>
      <c r="DD275" s="55"/>
      <c r="DE275" s="55"/>
      <c r="DF275" s="55"/>
      <c r="DG275" s="55"/>
      <c r="DH275" s="55"/>
      <c r="DI275" s="55"/>
      <c r="DJ275" s="55"/>
      <c r="DK275" s="55"/>
      <c r="DL275" s="55"/>
      <c r="DM275" s="55"/>
      <c r="DN275" s="55"/>
      <c r="DO275" s="55"/>
      <c r="DP275" s="55"/>
      <c r="DQ275" s="55"/>
      <c r="DR275" s="55"/>
      <c r="DS275" s="55"/>
      <c r="DT275" s="55"/>
      <c r="DU275" s="55"/>
      <c r="DV275" s="55"/>
      <c r="DW275" s="55"/>
      <c r="DX275" s="55"/>
      <c r="DY275" s="55"/>
      <c r="DZ275" s="55"/>
      <c r="EA275" s="55"/>
    </row>
    <row r="276" spans="1:131" s="96" customFormat="1">
      <c r="A276" s="95"/>
      <c r="B276" s="372">
        <v>44463</v>
      </c>
      <c r="C276" s="370">
        <f t="shared" si="10"/>
        <v>44463</v>
      </c>
      <c r="D276" s="371">
        <v>18</v>
      </c>
      <c r="E276" s="87">
        <f>SET!L25</f>
        <v>0</v>
      </c>
      <c r="F276" s="87">
        <f>SET!N25</f>
        <v>0</v>
      </c>
      <c r="G276" s="85">
        <f>Configurar!$B$14</f>
        <v>1000</v>
      </c>
      <c r="H276" s="87">
        <f>H275+(Configurar!$B$14*Configurar!$B$18)</f>
        <v>11050</v>
      </c>
      <c r="I276" s="238">
        <f>I275+(Configurar!$B$14*Configurar!$B$20)</f>
        <v>5020</v>
      </c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373">
        <v>44480</v>
      </c>
      <c r="AE276" s="374">
        <f t="shared" si="9"/>
        <v>44480</v>
      </c>
      <c r="AF276" s="95"/>
      <c r="AG276" s="95"/>
      <c r="AH276" s="95"/>
      <c r="AI276" s="95"/>
      <c r="AJ276" s="95"/>
      <c r="AK276" s="95"/>
      <c r="AL276" s="95"/>
      <c r="AM276" s="95"/>
      <c r="AN276" s="251"/>
      <c r="AO276" s="251"/>
      <c r="AP276" s="454"/>
      <c r="AQ276" s="251"/>
      <c r="AR276" s="251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CI276" s="55"/>
      <c r="CJ276" s="55"/>
      <c r="CK276" s="55"/>
      <c r="CL276" s="55"/>
      <c r="CM276" s="55"/>
      <c r="CN276" s="55"/>
      <c r="CO276" s="55"/>
      <c r="CP276" s="55"/>
      <c r="CQ276" s="55"/>
      <c r="CR276" s="55"/>
      <c r="CS276" s="55"/>
      <c r="CT276" s="55"/>
      <c r="CU276" s="55"/>
      <c r="CV276" s="55"/>
      <c r="CW276" s="55"/>
      <c r="CX276" s="55"/>
      <c r="CY276" s="55"/>
      <c r="CZ276" s="55"/>
      <c r="DA276" s="55"/>
      <c r="DB276" s="55"/>
      <c r="DC276" s="55"/>
      <c r="DD276" s="55"/>
      <c r="DE276" s="55"/>
      <c r="DF276" s="55"/>
      <c r="DG276" s="55"/>
      <c r="DH276" s="55"/>
      <c r="DI276" s="55"/>
      <c r="DJ276" s="55"/>
      <c r="DK276" s="55"/>
      <c r="DL276" s="55"/>
      <c r="DM276" s="55"/>
      <c r="DN276" s="55"/>
      <c r="DO276" s="55"/>
      <c r="DP276" s="55"/>
      <c r="DQ276" s="55"/>
      <c r="DR276" s="55"/>
      <c r="DS276" s="55"/>
      <c r="DT276" s="55"/>
      <c r="DU276" s="55"/>
      <c r="DV276" s="55"/>
      <c r="DW276" s="55"/>
      <c r="DX276" s="55"/>
      <c r="DY276" s="55"/>
      <c r="DZ276" s="55"/>
      <c r="EA276" s="55"/>
    </row>
    <row r="277" spans="1:131" s="96" customFormat="1">
      <c r="A277" s="95"/>
      <c r="B277" s="372">
        <v>44466</v>
      </c>
      <c r="C277" s="370">
        <f t="shared" si="10"/>
        <v>44466</v>
      </c>
      <c r="D277" s="371">
        <v>19</v>
      </c>
      <c r="E277" s="87">
        <f>SET!L26</f>
        <v>0</v>
      </c>
      <c r="F277" s="87">
        <f>SET!N26</f>
        <v>0</v>
      </c>
      <c r="G277" s="85">
        <f>Configurar!$B$14</f>
        <v>1000</v>
      </c>
      <c r="H277" s="87">
        <f>H276+(Configurar!$B$14*Configurar!$B$18)</f>
        <v>11100</v>
      </c>
      <c r="I277" s="238">
        <f>I276+(Configurar!$B$14*Configurar!$B$20)</f>
        <v>5040</v>
      </c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373">
        <v>44481</v>
      </c>
      <c r="AE277" s="374">
        <f t="shared" si="9"/>
        <v>44481</v>
      </c>
      <c r="AF277" s="95"/>
      <c r="AG277" s="95"/>
      <c r="AH277" s="95"/>
      <c r="AI277" s="95"/>
      <c r="AJ277" s="95"/>
      <c r="AK277" s="95"/>
      <c r="AL277" s="95"/>
      <c r="AM277" s="95"/>
      <c r="AN277" s="251"/>
      <c r="AO277" s="251"/>
      <c r="AP277" s="454"/>
      <c r="AQ277" s="251"/>
      <c r="AR277" s="251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CI277" s="55"/>
      <c r="CJ277" s="55"/>
      <c r="CK277" s="55"/>
      <c r="CL277" s="55"/>
      <c r="CM277" s="55"/>
      <c r="CN277" s="55"/>
      <c r="CO277" s="55"/>
      <c r="CP277" s="55"/>
      <c r="CQ277" s="55"/>
      <c r="CR277" s="55"/>
      <c r="CS277" s="55"/>
      <c r="CT277" s="55"/>
      <c r="CU277" s="55"/>
      <c r="CV277" s="55"/>
      <c r="CW277" s="55"/>
      <c r="CX277" s="55"/>
      <c r="CY277" s="55"/>
      <c r="CZ277" s="55"/>
      <c r="DA277" s="55"/>
      <c r="DB277" s="55"/>
      <c r="DC277" s="55"/>
      <c r="DD277" s="55"/>
      <c r="DE277" s="55"/>
      <c r="DF277" s="55"/>
      <c r="DG277" s="55"/>
      <c r="DH277" s="55"/>
      <c r="DI277" s="55"/>
      <c r="DJ277" s="55"/>
      <c r="DK277" s="55"/>
      <c r="DL277" s="55"/>
      <c r="DM277" s="55"/>
      <c r="DN277" s="55"/>
      <c r="DO277" s="55"/>
      <c r="DP277" s="55"/>
      <c r="DQ277" s="55"/>
      <c r="DR277" s="55"/>
      <c r="DS277" s="55"/>
      <c r="DT277" s="55"/>
      <c r="DU277" s="55"/>
      <c r="DV277" s="55"/>
      <c r="DW277" s="55"/>
      <c r="DX277" s="55"/>
      <c r="DY277" s="55"/>
      <c r="DZ277" s="55"/>
      <c r="EA277" s="55"/>
    </row>
    <row r="278" spans="1:131" s="96" customFormat="1">
      <c r="A278" s="95"/>
      <c r="B278" s="372">
        <v>44467</v>
      </c>
      <c r="C278" s="370">
        <f t="shared" si="10"/>
        <v>44467</v>
      </c>
      <c r="D278" s="371">
        <v>20</v>
      </c>
      <c r="E278" s="87">
        <f>SET!L27</f>
        <v>0</v>
      </c>
      <c r="F278" s="87">
        <f>SET!N27</f>
        <v>0</v>
      </c>
      <c r="G278" s="85">
        <f>Configurar!$B$14</f>
        <v>1000</v>
      </c>
      <c r="H278" s="87">
        <f>H277+(Configurar!$B$14*Configurar!$B$18)</f>
        <v>11150</v>
      </c>
      <c r="I278" s="238">
        <f>I277+(Configurar!$B$14*Configurar!$B$20)</f>
        <v>5060</v>
      </c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373">
        <v>44482</v>
      </c>
      <c r="AE278" s="374">
        <f t="shared" si="9"/>
        <v>44482</v>
      </c>
      <c r="AF278" s="95"/>
      <c r="AG278" s="95"/>
      <c r="AH278" s="95"/>
      <c r="AI278" s="95"/>
      <c r="AJ278" s="95"/>
      <c r="AK278" s="95"/>
      <c r="AL278" s="95"/>
      <c r="AM278" s="95"/>
      <c r="AN278" s="251"/>
      <c r="AO278" s="251"/>
      <c r="AP278" s="454"/>
      <c r="AQ278" s="251"/>
      <c r="AR278" s="251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CI278" s="55"/>
      <c r="CJ278" s="55"/>
      <c r="CK278" s="55"/>
      <c r="CL278" s="55"/>
      <c r="CM278" s="55"/>
      <c r="CN278" s="55"/>
      <c r="CO278" s="55"/>
      <c r="CP278" s="55"/>
      <c r="CQ278" s="55"/>
      <c r="CR278" s="55"/>
      <c r="CS278" s="55"/>
      <c r="CT278" s="55"/>
      <c r="CU278" s="55"/>
      <c r="CV278" s="55"/>
      <c r="CW278" s="55"/>
      <c r="CX278" s="55"/>
      <c r="CY278" s="55"/>
      <c r="CZ278" s="55"/>
      <c r="DA278" s="55"/>
      <c r="DB278" s="55"/>
      <c r="DC278" s="55"/>
      <c r="DD278" s="55"/>
      <c r="DE278" s="55"/>
      <c r="DF278" s="55"/>
      <c r="DG278" s="55"/>
      <c r="DH278" s="55"/>
      <c r="DI278" s="55"/>
      <c r="DJ278" s="55"/>
      <c r="DK278" s="55"/>
      <c r="DL278" s="55"/>
      <c r="DM278" s="55"/>
      <c r="DN278" s="55"/>
      <c r="DO278" s="55"/>
      <c r="DP278" s="55"/>
      <c r="DQ278" s="55"/>
      <c r="DR278" s="55"/>
      <c r="DS278" s="55"/>
      <c r="DT278" s="55"/>
      <c r="DU278" s="55"/>
      <c r="DV278" s="55"/>
      <c r="DW278" s="55"/>
      <c r="DX278" s="55"/>
      <c r="DY278" s="55"/>
      <c r="DZ278" s="55"/>
      <c r="EA278" s="55"/>
    </row>
    <row r="279" spans="1:131" s="96" customFormat="1">
      <c r="A279" s="95"/>
      <c r="B279" s="372">
        <v>44468</v>
      </c>
      <c r="C279" s="370">
        <f t="shared" si="10"/>
        <v>44468</v>
      </c>
      <c r="D279" s="371">
        <v>21</v>
      </c>
      <c r="E279" s="87">
        <f>SET!L28</f>
        <v>0</v>
      </c>
      <c r="F279" s="87">
        <f>SET!N28</f>
        <v>0</v>
      </c>
      <c r="G279" s="85">
        <f>Configurar!$B$14</f>
        <v>1000</v>
      </c>
      <c r="H279" s="87">
        <f>H278+(Configurar!$B$14*Configurar!$B$18)</f>
        <v>11200</v>
      </c>
      <c r="I279" s="238">
        <f>I278+(Configurar!$B$14*Configurar!$B$20)</f>
        <v>5080</v>
      </c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373">
        <v>44483</v>
      </c>
      <c r="AE279" s="374">
        <f t="shared" si="9"/>
        <v>44483</v>
      </c>
      <c r="AF279" s="95"/>
      <c r="AG279" s="95"/>
      <c r="AH279" s="95"/>
      <c r="AI279" s="95"/>
      <c r="AJ279" s="95"/>
      <c r="AK279" s="95"/>
      <c r="AL279" s="95"/>
      <c r="AM279" s="95"/>
      <c r="AN279" s="251"/>
      <c r="AO279" s="251"/>
      <c r="AP279" s="454"/>
      <c r="AQ279" s="251"/>
      <c r="AR279" s="251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CI279" s="55"/>
      <c r="CJ279" s="55"/>
      <c r="CK279" s="55"/>
      <c r="CL279" s="55"/>
      <c r="CM279" s="55"/>
      <c r="CN279" s="55"/>
      <c r="CO279" s="55"/>
      <c r="CP279" s="55"/>
      <c r="CQ279" s="55"/>
      <c r="CR279" s="55"/>
      <c r="CS279" s="55"/>
      <c r="CT279" s="55"/>
      <c r="CU279" s="55"/>
      <c r="CV279" s="55"/>
      <c r="CW279" s="55"/>
      <c r="CX279" s="55"/>
      <c r="CY279" s="55"/>
      <c r="CZ279" s="55"/>
      <c r="DA279" s="55"/>
      <c r="DB279" s="55"/>
      <c r="DC279" s="55"/>
      <c r="DD279" s="55"/>
      <c r="DE279" s="55"/>
      <c r="DF279" s="55"/>
      <c r="DG279" s="55"/>
      <c r="DH279" s="55"/>
      <c r="DI279" s="55"/>
      <c r="DJ279" s="55"/>
      <c r="DK279" s="55"/>
      <c r="DL279" s="55"/>
      <c r="DM279" s="55"/>
      <c r="DN279" s="55"/>
      <c r="DO279" s="55"/>
      <c r="DP279" s="55"/>
      <c r="DQ279" s="55"/>
      <c r="DR279" s="55"/>
      <c r="DS279" s="55"/>
      <c r="DT279" s="55"/>
      <c r="DU279" s="55"/>
      <c r="DV279" s="55"/>
      <c r="DW279" s="55"/>
      <c r="DX279" s="55"/>
      <c r="DY279" s="55"/>
      <c r="DZ279" s="55"/>
      <c r="EA279" s="55"/>
    </row>
    <row r="280" spans="1:131" s="96" customFormat="1">
      <c r="A280" s="95"/>
      <c r="B280" s="372">
        <v>44469</v>
      </c>
      <c r="C280" s="370">
        <f t="shared" si="10"/>
        <v>44469</v>
      </c>
      <c r="D280" s="371">
        <v>22</v>
      </c>
      <c r="E280" s="87">
        <f>SET!L29</f>
        <v>0</v>
      </c>
      <c r="F280" s="87">
        <f>SET!N29</f>
        <v>0</v>
      </c>
      <c r="G280" s="85">
        <f>Configurar!$B$14</f>
        <v>1000</v>
      </c>
      <c r="H280" s="87">
        <f>H279+(Configurar!$B$14*Configurar!$B$18)</f>
        <v>11250</v>
      </c>
      <c r="I280" s="238">
        <f>I279+(Configurar!$B$14*Configurar!$B$20)</f>
        <v>5100</v>
      </c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373">
        <v>44484</v>
      </c>
      <c r="AE280" s="374">
        <f t="shared" si="9"/>
        <v>44484</v>
      </c>
      <c r="AF280" s="95"/>
      <c r="AG280" s="95"/>
      <c r="AH280" s="95"/>
      <c r="AI280" s="95"/>
      <c r="AJ280" s="95"/>
      <c r="AK280" s="95"/>
      <c r="AL280" s="95"/>
      <c r="AM280" s="95"/>
      <c r="AN280" s="251"/>
      <c r="AO280" s="251"/>
      <c r="AP280" s="454"/>
      <c r="AQ280" s="251"/>
      <c r="AR280" s="251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CI280" s="55"/>
      <c r="CJ280" s="55"/>
      <c r="CK280" s="55"/>
      <c r="CL280" s="55"/>
      <c r="CM280" s="55"/>
      <c r="CN280" s="55"/>
      <c r="CO280" s="55"/>
      <c r="CP280" s="55"/>
      <c r="CQ280" s="55"/>
      <c r="CR280" s="55"/>
      <c r="CS280" s="55"/>
      <c r="CT280" s="55"/>
      <c r="CU280" s="55"/>
      <c r="CV280" s="55"/>
      <c r="CW280" s="55"/>
      <c r="CX280" s="55"/>
      <c r="CY280" s="55"/>
      <c r="CZ280" s="55"/>
      <c r="DA280" s="55"/>
      <c r="DB280" s="55"/>
      <c r="DC280" s="55"/>
      <c r="DD280" s="55"/>
      <c r="DE280" s="55"/>
      <c r="DF280" s="55"/>
      <c r="DG280" s="55"/>
      <c r="DH280" s="55"/>
      <c r="DI280" s="55"/>
      <c r="DJ280" s="55"/>
      <c r="DK280" s="55"/>
      <c r="DL280" s="55"/>
      <c r="DM280" s="55"/>
      <c r="DN280" s="55"/>
      <c r="DO280" s="55"/>
      <c r="DP280" s="55"/>
      <c r="DQ280" s="55"/>
      <c r="DR280" s="55"/>
      <c r="DS280" s="55"/>
      <c r="DT280" s="55"/>
      <c r="DU280" s="55"/>
      <c r="DV280" s="55"/>
      <c r="DW280" s="55"/>
      <c r="DX280" s="55"/>
      <c r="DY280" s="55"/>
      <c r="DZ280" s="55"/>
      <c r="EA280" s="55"/>
    </row>
    <row r="281" spans="1:131" s="96" customFormat="1">
      <c r="A281" s="95"/>
      <c r="B281" s="239" t="s">
        <v>46</v>
      </c>
      <c r="C281" s="370" t="str">
        <f t="shared" si="10"/>
        <v>-</v>
      </c>
      <c r="D281" s="371">
        <v>23</v>
      </c>
      <c r="E281" s="87">
        <f>SET!L30</f>
        <v>0</v>
      </c>
      <c r="F281" s="87">
        <f>SET!N30</f>
        <v>0</v>
      </c>
      <c r="G281" s="85">
        <f>Configurar!$B$14</f>
        <v>1000</v>
      </c>
      <c r="H281" s="87">
        <f>H280+(Configurar!$B$14*Configurar!$B$18)</f>
        <v>11300</v>
      </c>
      <c r="I281" s="238">
        <f>I280+(Configurar!$B$14*Configurar!$B$20)</f>
        <v>5120</v>
      </c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373">
        <v>44487</v>
      </c>
      <c r="AE281" s="374">
        <f t="shared" si="9"/>
        <v>44487</v>
      </c>
      <c r="AF281" s="95"/>
      <c r="AG281" s="95"/>
      <c r="AH281" s="95"/>
      <c r="AI281" s="95"/>
      <c r="AJ281" s="95"/>
      <c r="AK281" s="95"/>
      <c r="AL281" s="95"/>
      <c r="AM281" s="95"/>
      <c r="AN281" s="251"/>
      <c r="AO281" s="251"/>
      <c r="AP281" s="454"/>
      <c r="AQ281" s="251"/>
      <c r="AR281" s="251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CI281" s="55"/>
      <c r="CJ281" s="55"/>
      <c r="CK281" s="55"/>
      <c r="CL281" s="55"/>
      <c r="CM281" s="55"/>
      <c r="CN281" s="55"/>
      <c r="CO281" s="55"/>
      <c r="CP281" s="55"/>
      <c r="CQ281" s="55"/>
      <c r="CR281" s="55"/>
      <c r="CS281" s="55"/>
      <c r="CT281" s="55"/>
      <c r="CU281" s="55"/>
      <c r="CV281" s="55"/>
      <c r="CW281" s="55"/>
      <c r="CX281" s="55"/>
      <c r="CY281" s="55"/>
      <c r="CZ281" s="55"/>
      <c r="DA281" s="55"/>
      <c r="DB281" s="55"/>
      <c r="DC281" s="55"/>
      <c r="DD281" s="55"/>
      <c r="DE281" s="55"/>
      <c r="DF281" s="55"/>
      <c r="DG281" s="55"/>
      <c r="DH281" s="55"/>
      <c r="DI281" s="55"/>
      <c r="DJ281" s="55"/>
      <c r="DK281" s="55"/>
      <c r="DL281" s="55"/>
      <c r="DM281" s="55"/>
      <c r="DN281" s="55"/>
      <c r="DO281" s="55"/>
      <c r="DP281" s="55"/>
      <c r="DQ281" s="55"/>
      <c r="DR281" s="55"/>
      <c r="DS281" s="55"/>
      <c r="DT281" s="55"/>
      <c r="DU281" s="55"/>
      <c r="DV281" s="55"/>
      <c r="DW281" s="55"/>
      <c r="DX281" s="55"/>
      <c r="DY281" s="55"/>
      <c r="DZ281" s="55"/>
      <c r="EA281" s="55"/>
    </row>
    <row r="282" spans="1:131" s="96" customFormat="1">
      <c r="A282" s="95"/>
      <c r="B282" s="239"/>
      <c r="C282" s="370"/>
      <c r="D282" s="371"/>
      <c r="E282" s="87"/>
      <c r="F282" s="87"/>
      <c r="G282" s="85"/>
      <c r="H282" s="87"/>
      <c r="I282" s="238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373">
        <v>44488</v>
      </c>
      <c r="AE282" s="374">
        <f t="shared" si="9"/>
        <v>44488</v>
      </c>
      <c r="AF282" s="95"/>
      <c r="AG282" s="95"/>
      <c r="AH282" s="95"/>
      <c r="AI282" s="95"/>
      <c r="AJ282" s="95"/>
      <c r="AK282" s="95"/>
      <c r="AL282" s="95"/>
      <c r="AM282" s="95"/>
      <c r="AN282" s="251"/>
      <c r="AO282" s="251"/>
      <c r="AP282" s="454"/>
      <c r="AQ282" s="251"/>
      <c r="AR282" s="251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CI282" s="55"/>
      <c r="CJ282" s="55"/>
      <c r="CK282" s="55"/>
      <c r="CL282" s="55"/>
      <c r="CM282" s="55"/>
      <c r="CN282" s="55"/>
      <c r="CO282" s="55"/>
      <c r="CP282" s="55"/>
      <c r="CQ282" s="55"/>
      <c r="CR282" s="55"/>
      <c r="CS282" s="55"/>
      <c r="CT282" s="55"/>
      <c r="CU282" s="55"/>
      <c r="CV282" s="55"/>
      <c r="CW282" s="55"/>
      <c r="CX282" s="55"/>
      <c r="CY282" s="55"/>
      <c r="CZ282" s="55"/>
      <c r="DA282" s="55"/>
      <c r="DB282" s="55"/>
      <c r="DC282" s="55"/>
      <c r="DD282" s="55"/>
      <c r="DE282" s="55"/>
      <c r="DF282" s="55"/>
      <c r="DG282" s="55"/>
      <c r="DH282" s="55"/>
      <c r="DI282" s="55"/>
      <c r="DJ282" s="55"/>
      <c r="DK282" s="55"/>
      <c r="DL282" s="55"/>
      <c r="DM282" s="55"/>
      <c r="DN282" s="55"/>
      <c r="DO282" s="55"/>
      <c r="DP282" s="55"/>
      <c r="DQ282" s="55"/>
      <c r="DR282" s="55"/>
      <c r="DS282" s="55"/>
      <c r="DT282" s="55"/>
      <c r="DU282" s="55"/>
      <c r="DV282" s="55"/>
      <c r="DW282" s="55"/>
      <c r="DX282" s="55"/>
      <c r="DY282" s="55"/>
      <c r="DZ282" s="55"/>
      <c r="EA282" s="55"/>
    </row>
    <row r="283" spans="1:131" s="96" customFormat="1">
      <c r="A283" s="95"/>
      <c r="B283" s="372">
        <v>44470</v>
      </c>
      <c r="C283" s="370">
        <f t="shared" si="10"/>
        <v>44470</v>
      </c>
      <c r="D283" s="371">
        <v>1</v>
      </c>
      <c r="E283" s="87">
        <f>OUT!L8</f>
        <v>0</v>
      </c>
      <c r="F283" s="87">
        <f>OUT!N8</f>
        <v>0</v>
      </c>
      <c r="G283" s="85">
        <f>Configurar!$B$14</f>
        <v>1000</v>
      </c>
      <c r="H283" s="87">
        <f>H281+(Configurar!$B$14*Configurar!$B$18)</f>
        <v>11350</v>
      </c>
      <c r="I283" s="238">
        <f>I281+(Configurar!$B$14*Configurar!$B$20)</f>
        <v>5140</v>
      </c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373">
        <v>44489</v>
      </c>
      <c r="AE283" s="374">
        <f t="shared" si="9"/>
        <v>44489</v>
      </c>
      <c r="AF283" s="95"/>
      <c r="AG283" s="95"/>
      <c r="AH283" s="95"/>
      <c r="AI283" s="95"/>
      <c r="AJ283" s="95"/>
      <c r="AK283" s="95"/>
      <c r="AL283" s="95"/>
      <c r="AM283" s="95"/>
      <c r="AN283" s="251"/>
      <c r="AO283" s="251"/>
      <c r="AP283" s="454"/>
      <c r="AQ283" s="251"/>
      <c r="AR283" s="251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CI283" s="55"/>
      <c r="CJ283" s="55"/>
      <c r="CK283" s="55"/>
      <c r="CL283" s="55"/>
      <c r="CM283" s="55"/>
      <c r="CN283" s="55"/>
      <c r="CO283" s="55"/>
      <c r="CP283" s="55"/>
      <c r="CQ283" s="55"/>
      <c r="CR283" s="55"/>
      <c r="CS283" s="55"/>
      <c r="CT283" s="55"/>
      <c r="CU283" s="55"/>
      <c r="CV283" s="55"/>
      <c r="CW283" s="55"/>
      <c r="CX283" s="55"/>
      <c r="CY283" s="55"/>
      <c r="CZ283" s="55"/>
      <c r="DA283" s="55"/>
      <c r="DB283" s="55"/>
      <c r="DC283" s="55"/>
      <c r="DD283" s="55"/>
      <c r="DE283" s="55"/>
      <c r="DF283" s="55"/>
      <c r="DG283" s="55"/>
      <c r="DH283" s="55"/>
      <c r="DI283" s="55"/>
      <c r="DJ283" s="55"/>
      <c r="DK283" s="55"/>
      <c r="DL283" s="55"/>
      <c r="DM283" s="55"/>
      <c r="DN283" s="55"/>
      <c r="DO283" s="55"/>
      <c r="DP283" s="55"/>
      <c r="DQ283" s="55"/>
      <c r="DR283" s="55"/>
      <c r="DS283" s="55"/>
      <c r="DT283" s="55"/>
      <c r="DU283" s="55"/>
      <c r="DV283" s="55"/>
      <c r="DW283" s="55"/>
      <c r="DX283" s="55"/>
      <c r="DY283" s="55"/>
      <c r="DZ283" s="55"/>
      <c r="EA283" s="55"/>
    </row>
    <row r="284" spans="1:131" s="96" customFormat="1">
      <c r="A284" s="95"/>
      <c r="B284" s="372">
        <v>44473</v>
      </c>
      <c r="C284" s="370">
        <f t="shared" si="10"/>
        <v>44473</v>
      </c>
      <c r="D284" s="371">
        <v>2</v>
      </c>
      <c r="E284" s="87">
        <f>OUT!L9</f>
        <v>0</v>
      </c>
      <c r="F284" s="87">
        <f>OUT!N9</f>
        <v>0</v>
      </c>
      <c r="G284" s="85">
        <f>Configurar!$B$14</f>
        <v>1000</v>
      </c>
      <c r="H284" s="87">
        <f>H283+(Configurar!$B$14*Configurar!$B$18)</f>
        <v>11400</v>
      </c>
      <c r="I284" s="238">
        <f>I283+(Configurar!$B$14*Configurar!$B$20)</f>
        <v>5160</v>
      </c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373">
        <v>44490</v>
      </c>
      <c r="AE284" s="374">
        <f t="shared" si="9"/>
        <v>44490</v>
      </c>
      <c r="AF284" s="95"/>
      <c r="AG284" s="95"/>
      <c r="AH284" s="95"/>
      <c r="AI284" s="95"/>
      <c r="AJ284" s="95"/>
      <c r="AK284" s="95"/>
      <c r="AL284" s="95"/>
      <c r="AM284" s="95"/>
      <c r="AN284" s="251"/>
      <c r="AO284" s="251"/>
      <c r="AP284" s="454"/>
      <c r="AQ284" s="251"/>
      <c r="AR284" s="251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CI284" s="55"/>
      <c r="CJ284" s="55"/>
      <c r="CK284" s="55"/>
      <c r="CL284" s="55"/>
      <c r="CM284" s="55"/>
      <c r="CN284" s="55"/>
      <c r="CO284" s="55"/>
      <c r="CP284" s="55"/>
      <c r="CQ284" s="55"/>
      <c r="CR284" s="55"/>
      <c r="CS284" s="55"/>
      <c r="CT284" s="55"/>
      <c r="CU284" s="55"/>
      <c r="CV284" s="55"/>
      <c r="CW284" s="55"/>
      <c r="CX284" s="55"/>
      <c r="CY284" s="55"/>
      <c r="CZ284" s="55"/>
      <c r="DA284" s="55"/>
      <c r="DB284" s="55"/>
      <c r="DC284" s="55"/>
      <c r="DD284" s="55"/>
      <c r="DE284" s="55"/>
      <c r="DF284" s="55"/>
      <c r="DG284" s="55"/>
      <c r="DH284" s="55"/>
      <c r="DI284" s="55"/>
      <c r="DJ284" s="55"/>
      <c r="DK284" s="55"/>
      <c r="DL284" s="55"/>
      <c r="DM284" s="55"/>
      <c r="DN284" s="55"/>
      <c r="DO284" s="55"/>
      <c r="DP284" s="55"/>
      <c r="DQ284" s="55"/>
      <c r="DR284" s="55"/>
      <c r="DS284" s="55"/>
      <c r="DT284" s="55"/>
      <c r="DU284" s="55"/>
      <c r="DV284" s="55"/>
      <c r="DW284" s="55"/>
      <c r="DX284" s="55"/>
      <c r="DY284" s="55"/>
      <c r="DZ284" s="55"/>
      <c r="EA284" s="55"/>
    </row>
    <row r="285" spans="1:131" s="96" customFormat="1">
      <c r="A285" s="95"/>
      <c r="B285" s="372">
        <v>44474</v>
      </c>
      <c r="C285" s="370">
        <f t="shared" si="10"/>
        <v>44474</v>
      </c>
      <c r="D285" s="371">
        <v>3</v>
      </c>
      <c r="E285" s="87">
        <f>OUT!L10</f>
        <v>0</v>
      </c>
      <c r="F285" s="87">
        <f>OUT!N10</f>
        <v>0</v>
      </c>
      <c r="G285" s="85">
        <f>Configurar!$B$14</f>
        <v>1000</v>
      </c>
      <c r="H285" s="87">
        <f>H284+(Configurar!$B$14*Configurar!$B$18)</f>
        <v>11450</v>
      </c>
      <c r="I285" s="238">
        <f>I284+(Configurar!$B$14*Configurar!$B$20)</f>
        <v>5180</v>
      </c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373">
        <v>44491</v>
      </c>
      <c r="AE285" s="374">
        <f t="shared" si="9"/>
        <v>44491</v>
      </c>
      <c r="AF285" s="95"/>
      <c r="AG285" s="95"/>
      <c r="AH285" s="95"/>
      <c r="AI285" s="95"/>
      <c r="AJ285" s="95"/>
      <c r="AK285" s="95"/>
      <c r="AL285" s="95"/>
      <c r="AM285" s="95"/>
      <c r="AN285" s="251"/>
      <c r="AO285" s="251"/>
      <c r="AP285" s="454"/>
      <c r="AQ285" s="251"/>
      <c r="AR285" s="251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CI285" s="55"/>
      <c r="CJ285" s="55"/>
      <c r="CK285" s="55"/>
      <c r="CL285" s="55"/>
      <c r="CM285" s="55"/>
      <c r="CN285" s="55"/>
      <c r="CO285" s="55"/>
      <c r="CP285" s="55"/>
      <c r="CQ285" s="55"/>
      <c r="CR285" s="55"/>
      <c r="CS285" s="55"/>
      <c r="CT285" s="55"/>
      <c r="CU285" s="55"/>
      <c r="CV285" s="55"/>
      <c r="CW285" s="55"/>
      <c r="CX285" s="55"/>
      <c r="CY285" s="55"/>
      <c r="CZ285" s="55"/>
      <c r="DA285" s="55"/>
      <c r="DB285" s="55"/>
      <c r="DC285" s="55"/>
      <c r="DD285" s="55"/>
      <c r="DE285" s="55"/>
      <c r="DF285" s="55"/>
      <c r="DG285" s="55"/>
      <c r="DH285" s="55"/>
      <c r="DI285" s="55"/>
      <c r="DJ285" s="55"/>
      <c r="DK285" s="55"/>
      <c r="DL285" s="55"/>
      <c r="DM285" s="55"/>
      <c r="DN285" s="55"/>
      <c r="DO285" s="55"/>
      <c r="DP285" s="55"/>
      <c r="DQ285" s="55"/>
      <c r="DR285" s="55"/>
      <c r="DS285" s="55"/>
      <c r="DT285" s="55"/>
      <c r="DU285" s="55"/>
      <c r="DV285" s="55"/>
      <c r="DW285" s="55"/>
      <c r="DX285" s="55"/>
      <c r="DY285" s="55"/>
      <c r="DZ285" s="55"/>
      <c r="EA285" s="55"/>
    </row>
    <row r="286" spans="1:131" s="96" customFormat="1">
      <c r="A286" s="95"/>
      <c r="B286" s="372">
        <v>44475</v>
      </c>
      <c r="C286" s="370">
        <f t="shared" si="10"/>
        <v>44475</v>
      </c>
      <c r="D286" s="371">
        <v>4</v>
      </c>
      <c r="E286" s="87">
        <f>OUT!L11</f>
        <v>0</v>
      </c>
      <c r="F286" s="87">
        <f>OUT!N11</f>
        <v>0</v>
      </c>
      <c r="G286" s="85">
        <f>Configurar!$B$14</f>
        <v>1000</v>
      </c>
      <c r="H286" s="87">
        <f>H285+(Configurar!$B$14*Configurar!$B$18)</f>
        <v>11500</v>
      </c>
      <c r="I286" s="238">
        <f>I285+(Configurar!$B$14*Configurar!$B$20)</f>
        <v>5200</v>
      </c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373">
        <v>44494</v>
      </c>
      <c r="AE286" s="374">
        <f t="shared" si="9"/>
        <v>44494</v>
      </c>
      <c r="AF286" s="95"/>
      <c r="AG286" s="95"/>
      <c r="AH286" s="95"/>
      <c r="AI286" s="95"/>
      <c r="AJ286" s="95"/>
      <c r="AK286" s="95"/>
      <c r="AL286" s="95"/>
      <c r="AM286" s="95"/>
      <c r="AN286" s="251"/>
      <c r="AO286" s="251"/>
      <c r="AP286" s="454"/>
      <c r="AQ286" s="251"/>
      <c r="AR286" s="251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CI286" s="55"/>
      <c r="CJ286" s="55"/>
      <c r="CK286" s="55"/>
      <c r="CL286" s="55"/>
      <c r="CM286" s="55"/>
      <c r="CN286" s="55"/>
      <c r="CO286" s="55"/>
      <c r="CP286" s="55"/>
      <c r="CQ286" s="55"/>
      <c r="CR286" s="55"/>
      <c r="CS286" s="55"/>
      <c r="CT286" s="55"/>
      <c r="CU286" s="55"/>
      <c r="CV286" s="55"/>
      <c r="CW286" s="55"/>
      <c r="CX286" s="55"/>
      <c r="CY286" s="55"/>
      <c r="CZ286" s="55"/>
      <c r="DA286" s="55"/>
      <c r="DB286" s="55"/>
      <c r="DC286" s="55"/>
      <c r="DD286" s="55"/>
      <c r="DE286" s="55"/>
      <c r="DF286" s="55"/>
      <c r="DG286" s="55"/>
      <c r="DH286" s="55"/>
      <c r="DI286" s="55"/>
      <c r="DJ286" s="55"/>
      <c r="DK286" s="55"/>
      <c r="DL286" s="55"/>
      <c r="DM286" s="55"/>
      <c r="DN286" s="55"/>
      <c r="DO286" s="55"/>
      <c r="DP286" s="55"/>
      <c r="DQ286" s="55"/>
      <c r="DR286" s="55"/>
      <c r="DS286" s="55"/>
      <c r="DT286" s="55"/>
      <c r="DU286" s="55"/>
      <c r="DV286" s="55"/>
      <c r="DW286" s="55"/>
      <c r="DX286" s="55"/>
      <c r="DY286" s="55"/>
      <c r="DZ286" s="55"/>
      <c r="EA286" s="55"/>
    </row>
    <row r="287" spans="1:131" s="96" customFormat="1">
      <c r="A287" s="95"/>
      <c r="B287" s="372">
        <v>44476</v>
      </c>
      <c r="C287" s="370">
        <f t="shared" si="10"/>
        <v>44476</v>
      </c>
      <c r="D287" s="371">
        <v>5</v>
      </c>
      <c r="E287" s="87">
        <f>OUT!L12</f>
        <v>0</v>
      </c>
      <c r="F287" s="87">
        <f>OUT!N12</f>
        <v>0</v>
      </c>
      <c r="G287" s="85">
        <f>Configurar!$B$14</f>
        <v>1000</v>
      </c>
      <c r="H287" s="87">
        <f>H286+(Configurar!$B$14*Configurar!$B$18)</f>
        <v>11550</v>
      </c>
      <c r="I287" s="238">
        <f>I286+(Configurar!$B$14*Configurar!$B$20)</f>
        <v>5220</v>
      </c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373">
        <v>44495</v>
      </c>
      <c r="AE287" s="374">
        <f t="shared" si="9"/>
        <v>44495</v>
      </c>
      <c r="AF287" s="95"/>
      <c r="AG287" s="95"/>
      <c r="AH287" s="95"/>
      <c r="AI287" s="95"/>
      <c r="AJ287" s="95"/>
      <c r="AK287" s="95"/>
      <c r="AL287" s="95"/>
      <c r="AM287" s="95"/>
      <c r="AN287" s="251"/>
      <c r="AO287" s="251"/>
      <c r="AP287" s="454"/>
      <c r="AQ287" s="251"/>
      <c r="AR287" s="251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CI287" s="55"/>
      <c r="CJ287" s="55"/>
      <c r="CK287" s="55"/>
      <c r="CL287" s="55"/>
      <c r="CM287" s="55"/>
      <c r="CN287" s="55"/>
      <c r="CO287" s="55"/>
      <c r="CP287" s="55"/>
      <c r="CQ287" s="55"/>
      <c r="CR287" s="55"/>
      <c r="CS287" s="55"/>
      <c r="CT287" s="55"/>
      <c r="CU287" s="55"/>
      <c r="CV287" s="55"/>
      <c r="CW287" s="55"/>
      <c r="CX287" s="55"/>
      <c r="CY287" s="55"/>
      <c r="CZ287" s="55"/>
      <c r="DA287" s="55"/>
      <c r="DB287" s="55"/>
      <c r="DC287" s="55"/>
      <c r="DD287" s="55"/>
      <c r="DE287" s="55"/>
      <c r="DF287" s="55"/>
      <c r="DG287" s="55"/>
      <c r="DH287" s="55"/>
      <c r="DI287" s="55"/>
      <c r="DJ287" s="55"/>
      <c r="DK287" s="55"/>
      <c r="DL287" s="55"/>
      <c r="DM287" s="55"/>
      <c r="DN287" s="55"/>
      <c r="DO287" s="55"/>
      <c r="DP287" s="55"/>
      <c r="DQ287" s="55"/>
      <c r="DR287" s="55"/>
      <c r="DS287" s="55"/>
      <c r="DT287" s="55"/>
      <c r="DU287" s="55"/>
      <c r="DV287" s="55"/>
      <c r="DW287" s="55"/>
      <c r="DX287" s="55"/>
      <c r="DY287" s="55"/>
      <c r="DZ287" s="55"/>
      <c r="EA287" s="55"/>
    </row>
    <row r="288" spans="1:131" s="96" customFormat="1">
      <c r="A288" s="95"/>
      <c r="B288" s="372">
        <v>44477</v>
      </c>
      <c r="C288" s="370">
        <f t="shared" si="10"/>
        <v>44477</v>
      </c>
      <c r="D288" s="371">
        <v>6</v>
      </c>
      <c r="E288" s="87">
        <f>OUT!L13</f>
        <v>0</v>
      </c>
      <c r="F288" s="87">
        <f>OUT!N13</f>
        <v>0</v>
      </c>
      <c r="G288" s="85">
        <f>Configurar!$B$14</f>
        <v>1000</v>
      </c>
      <c r="H288" s="87">
        <f>H287+(Configurar!$B$14*Configurar!$B$18)</f>
        <v>11600</v>
      </c>
      <c r="I288" s="238">
        <f>I287+(Configurar!$B$14*Configurar!$B$20)</f>
        <v>5240</v>
      </c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373">
        <v>44496</v>
      </c>
      <c r="AE288" s="374">
        <f t="shared" si="9"/>
        <v>44496</v>
      </c>
      <c r="AF288" s="95"/>
      <c r="AG288" s="95"/>
      <c r="AH288" s="95"/>
      <c r="AI288" s="95"/>
      <c r="AJ288" s="95"/>
      <c r="AK288" s="95"/>
      <c r="AL288" s="95"/>
      <c r="AM288" s="95"/>
      <c r="AN288" s="251"/>
      <c r="AO288" s="251"/>
      <c r="AP288" s="454"/>
      <c r="AQ288" s="251"/>
      <c r="AR288" s="251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CI288" s="55"/>
      <c r="CJ288" s="55"/>
      <c r="CK288" s="55"/>
      <c r="CL288" s="55"/>
      <c r="CM288" s="55"/>
      <c r="CN288" s="55"/>
      <c r="CO288" s="55"/>
      <c r="CP288" s="55"/>
      <c r="CQ288" s="55"/>
      <c r="CR288" s="55"/>
      <c r="CS288" s="55"/>
      <c r="CT288" s="55"/>
      <c r="CU288" s="55"/>
      <c r="CV288" s="55"/>
      <c r="CW288" s="55"/>
      <c r="CX288" s="55"/>
      <c r="CY288" s="55"/>
      <c r="CZ288" s="55"/>
      <c r="DA288" s="55"/>
      <c r="DB288" s="55"/>
      <c r="DC288" s="55"/>
      <c r="DD288" s="55"/>
      <c r="DE288" s="55"/>
      <c r="DF288" s="55"/>
      <c r="DG288" s="55"/>
      <c r="DH288" s="55"/>
      <c r="DI288" s="55"/>
      <c r="DJ288" s="55"/>
      <c r="DK288" s="55"/>
      <c r="DL288" s="55"/>
      <c r="DM288" s="55"/>
      <c r="DN288" s="55"/>
      <c r="DO288" s="55"/>
      <c r="DP288" s="55"/>
      <c r="DQ288" s="55"/>
      <c r="DR288" s="55"/>
      <c r="DS288" s="55"/>
      <c r="DT288" s="55"/>
      <c r="DU288" s="55"/>
      <c r="DV288" s="55"/>
      <c r="DW288" s="55"/>
      <c r="DX288" s="55"/>
      <c r="DY288" s="55"/>
      <c r="DZ288" s="55"/>
      <c r="EA288" s="55"/>
    </row>
    <row r="289" spans="1:131" s="96" customFormat="1">
      <c r="A289" s="95"/>
      <c r="B289" s="372">
        <v>44480</v>
      </c>
      <c r="C289" s="370">
        <f t="shared" si="10"/>
        <v>44480</v>
      </c>
      <c r="D289" s="371">
        <v>7</v>
      </c>
      <c r="E289" s="87">
        <f>OUT!L14</f>
        <v>0</v>
      </c>
      <c r="F289" s="87">
        <f>OUT!N14</f>
        <v>0</v>
      </c>
      <c r="G289" s="85">
        <f>Configurar!$B$14</f>
        <v>1000</v>
      </c>
      <c r="H289" s="87">
        <f>H288+(Configurar!$B$14*Configurar!$B$18)</f>
        <v>11650</v>
      </c>
      <c r="I289" s="238">
        <f>I288+(Configurar!$B$14*Configurar!$B$20)</f>
        <v>5260</v>
      </c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373">
        <v>44497</v>
      </c>
      <c r="AE289" s="374">
        <f t="shared" si="9"/>
        <v>44497</v>
      </c>
      <c r="AF289" s="95"/>
      <c r="AG289" s="95"/>
      <c r="AH289" s="95"/>
      <c r="AI289" s="95"/>
      <c r="AJ289" s="95"/>
      <c r="AK289" s="95"/>
      <c r="AL289" s="95"/>
      <c r="AM289" s="95"/>
      <c r="AN289" s="251"/>
      <c r="AO289" s="251"/>
      <c r="AP289" s="454"/>
      <c r="AQ289" s="251"/>
      <c r="AR289" s="251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CI289" s="55"/>
      <c r="CJ289" s="55"/>
      <c r="CK289" s="55"/>
      <c r="CL289" s="55"/>
      <c r="CM289" s="55"/>
      <c r="CN289" s="55"/>
      <c r="CO289" s="55"/>
      <c r="CP289" s="55"/>
      <c r="CQ289" s="55"/>
      <c r="CR289" s="55"/>
      <c r="CS289" s="55"/>
      <c r="CT289" s="55"/>
      <c r="CU289" s="55"/>
      <c r="CV289" s="55"/>
      <c r="CW289" s="55"/>
      <c r="CX289" s="55"/>
      <c r="CY289" s="55"/>
      <c r="CZ289" s="55"/>
      <c r="DA289" s="55"/>
      <c r="DB289" s="55"/>
      <c r="DC289" s="55"/>
      <c r="DD289" s="55"/>
      <c r="DE289" s="55"/>
      <c r="DF289" s="55"/>
      <c r="DG289" s="55"/>
      <c r="DH289" s="55"/>
      <c r="DI289" s="55"/>
      <c r="DJ289" s="55"/>
      <c r="DK289" s="55"/>
      <c r="DL289" s="55"/>
      <c r="DM289" s="55"/>
      <c r="DN289" s="55"/>
      <c r="DO289" s="55"/>
      <c r="DP289" s="55"/>
      <c r="DQ289" s="55"/>
      <c r="DR289" s="55"/>
      <c r="DS289" s="55"/>
      <c r="DT289" s="55"/>
      <c r="DU289" s="55"/>
      <c r="DV289" s="55"/>
      <c r="DW289" s="55"/>
      <c r="DX289" s="55"/>
      <c r="DY289" s="55"/>
      <c r="DZ289" s="55"/>
      <c r="EA289" s="55"/>
    </row>
    <row r="290" spans="1:131" s="96" customFormat="1">
      <c r="A290" s="95"/>
      <c r="B290" s="372">
        <v>44481</v>
      </c>
      <c r="C290" s="370">
        <f t="shared" si="10"/>
        <v>44481</v>
      </c>
      <c r="D290" s="371">
        <v>8</v>
      </c>
      <c r="E290" s="87">
        <f>OUT!L15</f>
        <v>0</v>
      </c>
      <c r="F290" s="87">
        <f>OUT!N15</f>
        <v>0</v>
      </c>
      <c r="G290" s="85">
        <f>Configurar!$B$14</f>
        <v>1000</v>
      </c>
      <c r="H290" s="87">
        <f>H289+(Configurar!$B$14*Configurar!$B$18)</f>
        <v>11700</v>
      </c>
      <c r="I290" s="238">
        <f>I289+(Configurar!$B$14*Configurar!$B$20)</f>
        <v>5280</v>
      </c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373">
        <v>44498</v>
      </c>
      <c r="AE290" s="374">
        <f t="shared" si="9"/>
        <v>44498</v>
      </c>
      <c r="AF290" s="95"/>
      <c r="AG290" s="95"/>
      <c r="AH290" s="95"/>
      <c r="AI290" s="95"/>
      <c r="AJ290" s="95"/>
      <c r="AK290" s="95"/>
      <c r="AL290" s="95"/>
      <c r="AM290" s="95"/>
      <c r="AN290" s="251"/>
      <c r="AO290" s="251"/>
      <c r="AP290" s="454"/>
      <c r="AQ290" s="251"/>
      <c r="AR290" s="251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CI290" s="55"/>
      <c r="CJ290" s="55"/>
      <c r="CK290" s="55"/>
      <c r="CL290" s="55"/>
      <c r="CM290" s="55"/>
      <c r="CN290" s="55"/>
      <c r="CO290" s="55"/>
      <c r="CP290" s="55"/>
      <c r="CQ290" s="55"/>
      <c r="CR290" s="55"/>
      <c r="CS290" s="55"/>
      <c r="CT290" s="55"/>
      <c r="CU290" s="55"/>
      <c r="CV290" s="55"/>
      <c r="CW290" s="55"/>
      <c r="CX290" s="55"/>
      <c r="CY290" s="55"/>
      <c r="CZ290" s="55"/>
      <c r="DA290" s="55"/>
      <c r="DB290" s="55"/>
      <c r="DC290" s="55"/>
      <c r="DD290" s="55"/>
      <c r="DE290" s="55"/>
      <c r="DF290" s="55"/>
      <c r="DG290" s="55"/>
      <c r="DH290" s="55"/>
      <c r="DI290" s="55"/>
      <c r="DJ290" s="55"/>
      <c r="DK290" s="55"/>
      <c r="DL290" s="55"/>
      <c r="DM290" s="55"/>
      <c r="DN290" s="55"/>
      <c r="DO290" s="55"/>
      <c r="DP290" s="55"/>
      <c r="DQ290" s="55"/>
      <c r="DR290" s="55"/>
      <c r="DS290" s="55"/>
      <c r="DT290" s="55"/>
      <c r="DU290" s="55"/>
      <c r="DV290" s="55"/>
      <c r="DW290" s="55"/>
      <c r="DX290" s="55"/>
      <c r="DY290" s="55"/>
      <c r="DZ290" s="55"/>
      <c r="EA290" s="55"/>
    </row>
    <row r="291" spans="1:131" s="96" customFormat="1">
      <c r="A291" s="95"/>
      <c r="B291" s="372">
        <v>44482</v>
      </c>
      <c r="C291" s="370">
        <f t="shared" si="10"/>
        <v>44482</v>
      </c>
      <c r="D291" s="371">
        <v>9</v>
      </c>
      <c r="E291" s="87">
        <f>OUT!L16</f>
        <v>0</v>
      </c>
      <c r="F291" s="87">
        <f>OUT!N16</f>
        <v>0</v>
      </c>
      <c r="G291" s="85">
        <f>Configurar!$B$14</f>
        <v>1000</v>
      </c>
      <c r="H291" s="87">
        <f>H290+(Configurar!$B$14*Configurar!$B$18)</f>
        <v>11750</v>
      </c>
      <c r="I291" s="238">
        <f>I290+(Configurar!$B$14*Configurar!$B$20)</f>
        <v>5300</v>
      </c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373"/>
      <c r="AE291" s="374"/>
      <c r="AF291" s="95"/>
      <c r="AG291" s="95"/>
      <c r="AH291" s="95"/>
      <c r="AI291" s="95"/>
      <c r="AJ291" s="95"/>
      <c r="AK291" s="95"/>
      <c r="AL291" s="95"/>
      <c r="AM291" s="95"/>
      <c r="AN291" s="251"/>
      <c r="AO291" s="251"/>
      <c r="AP291" s="454"/>
      <c r="AQ291" s="251"/>
      <c r="AR291" s="251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CI291" s="55"/>
      <c r="CJ291" s="55"/>
      <c r="CK291" s="55"/>
      <c r="CL291" s="55"/>
      <c r="CM291" s="55"/>
      <c r="CN291" s="55"/>
      <c r="CO291" s="55"/>
      <c r="CP291" s="55"/>
      <c r="CQ291" s="55"/>
      <c r="CR291" s="55"/>
      <c r="CS291" s="55"/>
      <c r="CT291" s="55"/>
      <c r="CU291" s="55"/>
      <c r="CV291" s="55"/>
      <c r="CW291" s="55"/>
      <c r="CX291" s="55"/>
      <c r="CY291" s="55"/>
      <c r="CZ291" s="55"/>
      <c r="DA291" s="55"/>
      <c r="DB291" s="55"/>
      <c r="DC291" s="55"/>
      <c r="DD291" s="55"/>
      <c r="DE291" s="55"/>
      <c r="DF291" s="55"/>
      <c r="DG291" s="55"/>
      <c r="DH291" s="55"/>
      <c r="DI291" s="55"/>
      <c r="DJ291" s="55"/>
      <c r="DK291" s="55"/>
      <c r="DL291" s="55"/>
      <c r="DM291" s="55"/>
      <c r="DN291" s="55"/>
      <c r="DO291" s="55"/>
      <c r="DP291" s="55"/>
      <c r="DQ291" s="55"/>
      <c r="DR291" s="55"/>
      <c r="DS291" s="55"/>
      <c r="DT291" s="55"/>
      <c r="DU291" s="55"/>
      <c r="DV291" s="55"/>
      <c r="DW291" s="55"/>
      <c r="DX291" s="55"/>
      <c r="DY291" s="55"/>
      <c r="DZ291" s="55"/>
      <c r="EA291" s="55"/>
    </row>
    <row r="292" spans="1:131" s="96" customFormat="1">
      <c r="A292" s="95"/>
      <c r="B292" s="372">
        <v>44483</v>
      </c>
      <c r="C292" s="370">
        <f t="shared" si="10"/>
        <v>44483</v>
      </c>
      <c r="D292" s="371">
        <v>10</v>
      </c>
      <c r="E292" s="87">
        <f>OUT!L17</f>
        <v>0</v>
      </c>
      <c r="F292" s="87">
        <f>OUT!N17</f>
        <v>0</v>
      </c>
      <c r="G292" s="85">
        <f>Configurar!$B$14</f>
        <v>1000</v>
      </c>
      <c r="H292" s="87">
        <f>H291+(Configurar!$B$14*Configurar!$B$18)</f>
        <v>11800</v>
      </c>
      <c r="I292" s="238">
        <f>I291+(Configurar!$B$14*Configurar!$B$20)</f>
        <v>5320</v>
      </c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373">
        <v>44501</v>
      </c>
      <c r="AE292" s="374">
        <f t="shared" si="9"/>
        <v>44501</v>
      </c>
      <c r="AF292" s="95"/>
      <c r="AG292" s="95"/>
      <c r="AH292" s="95"/>
      <c r="AI292" s="95"/>
      <c r="AJ292" s="95"/>
      <c r="AK292" s="95"/>
      <c r="AL292" s="95"/>
      <c r="AM292" s="95"/>
      <c r="AN292" s="251"/>
      <c r="AO292" s="251"/>
      <c r="AP292" s="454"/>
      <c r="AQ292" s="251"/>
      <c r="AR292" s="251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CI292" s="55"/>
      <c r="CJ292" s="55"/>
      <c r="CK292" s="55"/>
      <c r="CL292" s="55"/>
      <c r="CM292" s="55"/>
      <c r="CN292" s="55"/>
      <c r="CO292" s="55"/>
      <c r="CP292" s="55"/>
      <c r="CQ292" s="55"/>
      <c r="CR292" s="55"/>
      <c r="CS292" s="55"/>
      <c r="CT292" s="55"/>
      <c r="CU292" s="55"/>
      <c r="CV292" s="55"/>
      <c r="CW292" s="55"/>
      <c r="CX292" s="55"/>
      <c r="CY292" s="55"/>
      <c r="CZ292" s="55"/>
      <c r="DA292" s="55"/>
      <c r="DB292" s="55"/>
      <c r="DC292" s="55"/>
      <c r="DD292" s="55"/>
      <c r="DE292" s="55"/>
      <c r="DF292" s="55"/>
      <c r="DG292" s="55"/>
      <c r="DH292" s="55"/>
      <c r="DI292" s="55"/>
      <c r="DJ292" s="55"/>
      <c r="DK292" s="55"/>
      <c r="DL292" s="55"/>
      <c r="DM292" s="55"/>
      <c r="DN292" s="55"/>
      <c r="DO292" s="55"/>
      <c r="DP292" s="55"/>
      <c r="DQ292" s="55"/>
      <c r="DR292" s="55"/>
      <c r="DS292" s="55"/>
      <c r="DT292" s="55"/>
      <c r="DU292" s="55"/>
      <c r="DV292" s="55"/>
      <c r="DW292" s="55"/>
      <c r="DX292" s="55"/>
      <c r="DY292" s="55"/>
      <c r="DZ292" s="55"/>
      <c r="EA292" s="55"/>
    </row>
    <row r="293" spans="1:131" s="96" customFormat="1">
      <c r="A293" s="95"/>
      <c r="B293" s="372">
        <v>44484</v>
      </c>
      <c r="C293" s="370">
        <f t="shared" si="10"/>
        <v>44484</v>
      </c>
      <c r="D293" s="371">
        <v>11</v>
      </c>
      <c r="E293" s="87">
        <f>OUT!L18</f>
        <v>0</v>
      </c>
      <c r="F293" s="87">
        <f>OUT!N18</f>
        <v>0</v>
      </c>
      <c r="G293" s="85">
        <f>Configurar!$B$14</f>
        <v>1000</v>
      </c>
      <c r="H293" s="87">
        <f>H292+(Configurar!$B$14*Configurar!$B$18)</f>
        <v>11850</v>
      </c>
      <c r="I293" s="238">
        <f>I292+(Configurar!$B$14*Configurar!$B$20)</f>
        <v>5340</v>
      </c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373">
        <v>44502</v>
      </c>
      <c r="AE293" s="374">
        <f t="shared" si="9"/>
        <v>44502</v>
      </c>
      <c r="AF293" s="95"/>
      <c r="AG293" s="95"/>
      <c r="AH293" s="95"/>
      <c r="AI293" s="95"/>
      <c r="AJ293" s="95"/>
      <c r="AK293" s="95"/>
      <c r="AL293" s="95"/>
      <c r="AM293" s="95"/>
      <c r="AN293" s="251"/>
      <c r="AO293" s="251"/>
      <c r="AP293" s="454"/>
      <c r="AQ293" s="251"/>
      <c r="AR293" s="251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CI293" s="55"/>
      <c r="CJ293" s="55"/>
      <c r="CK293" s="55"/>
      <c r="CL293" s="55"/>
      <c r="CM293" s="55"/>
      <c r="CN293" s="55"/>
      <c r="CO293" s="55"/>
      <c r="CP293" s="55"/>
      <c r="CQ293" s="55"/>
      <c r="CR293" s="55"/>
      <c r="CS293" s="55"/>
      <c r="CT293" s="55"/>
      <c r="CU293" s="55"/>
      <c r="CV293" s="55"/>
      <c r="CW293" s="55"/>
      <c r="CX293" s="55"/>
      <c r="CY293" s="55"/>
      <c r="CZ293" s="55"/>
      <c r="DA293" s="55"/>
      <c r="DB293" s="55"/>
      <c r="DC293" s="55"/>
      <c r="DD293" s="55"/>
      <c r="DE293" s="55"/>
      <c r="DF293" s="55"/>
      <c r="DG293" s="55"/>
      <c r="DH293" s="55"/>
      <c r="DI293" s="55"/>
      <c r="DJ293" s="55"/>
      <c r="DK293" s="55"/>
      <c r="DL293" s="55"/>
      <c r="DM293" s="55"/>
      <c r="DN293" s="55"/>
      <c r="DO293" s="55"/>
      <c r="DP293" s="55"/>
      <c r="DQ293" s="55"/>
      <c r="DR293" s="55"/>
      <c r="DS293" s="55"/>
      <c r="DT293" s="55"/>
      <c r="DU293" s="55"/>
      <c r="DV293" s="55"/>
      <c r="DW293" s="55"/>
      <c r="DX293" s="55"/>
      <c r="DY293" s="55"/>
      <c r="DZ293" s="55"/>
      <c r="EA293" s="55"/>
    </row>
    <row r="294" spans="1:131" s="96" customFormat="1">
      <c r="A294" s="95"/>
      <c r="B294" s="372">
        <v>44487</v>
      </c>
      <c r="C294" s="370">
        <f t="shared" si="10"/>
        <v>44487</v>
      </c>
      <c r="D294" s="371">
        <v>12</v>
      </c>
      <c r="E294" s="87">
        <f>OUT!L19</f>
        <v>0</v>
      </c>
      <c r="F294" s="87">
        <f>OUT!N19</f>
        <v>0</v>
      </c>
      <c r="G294" s="85">
        <f>Configurar!$B$14</f>
        <v>1000</v>
      </c>
      <c r="H294" s="87">
        <f>H293+(Configurar!$B$14*Configurar!$B$18)</f>
        <v>11900</v>
      </c>
      <c r="I294" s="238">
        <f>I293+(Configurar!$B$14*Configurar!$B$20)</f>
        <v>5360</v>
      </c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373">
        <v>44503</v>
      </c>
      <c r="AE294" s="374">
        <f t="shared" si="9"/>
        <v>44503</v>
      </c>
      <c r="AF294" s="95"/>
      <c r="AG294" s="95"/>
      <c r="AH294" s="95"/>
      <c r="AI294" s="95"/>
      <c r="AJ294" s="95"/>
      <c r="AK294" s="95"/>
      <c r="AL294" s="95"/>
      <c r="AM294" s="95"/>
      <c r="AN294" s="251"/>
      <c r="AO294" s="251"/>
      <c r="AP294" s="454"/>
      <c r="AQ294" s="251"/>
      <c r="AR294" s="251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CI294" s="55"/>
      <c r="CJ294" s="55"/>
      <c r="CK294" s="55"/>
      <c r="CL294" s="55"/>
      <c r="CM294" s="55"/>
      <c r="CN294" s="55"/>
      <c r="CO294" s="55"/>
      <c r="CP294" s="55"/>
      <c r="CQ294" s="55"/>
      <c r="CR294" s="55"/>
      <c r="CS294" s="55"/>
      <c r="CT294" s="55"/>
      <c r="CU294" s="55"/>
      <c r="CV294" s="55"/>
      <c r="CW294" s="55"/>
      <c r="CX294" s="55"/>
      <c r="CY294" s="55"/>
      <c r="CZ294" s="55"/>
      <c r="DA294" s="55"/>
      <c r="DB294" s="55"/>
      <c r="DC294" s="55"/>
      <c r="DD294" s="55"/>
      <c r="DE294" s="55"/>
      <c r="DF294" s="55"/>
      <c r="DG294" s="55"/>
      <c r="DH294" s="55"/>
      <c r="DI294" s="55"/>
      <c r="DJ294" s="55"/>
      <c r="DK294" s="55"/>
      <c r="DL294" s="55"/>
      <c r="DM294" s="55"/>
      <c r="DN294" s="55"/>
      <c r="DO294" s="55"/>
      <c r="DP294" s="55"/>
      <c r="DQ294" s="55"/>
      <c r="DR294" s="55"/>
      <c r="DS294" s="55"/>
      <c r="DT294" s="55"/>
      <c r="DU294" s="55"/>
      <c r="DV294" s="55"/>
      <c r="DW294" s="55"/>
      <c r="DX294" s="55"/>
      <c r="DY294" s="55"/>
      <c r="DZ294" s="55"/>
      <c r="EA294" s="55"/>
    </row>
    <row r="295" spans="1:131" s="96" customFormat="1">
      <c r="A295" s="95"/>
      <c r="B295" s="372">
        <v>44488</v>
      </c>
      <c r="C295" s="370">
        <f t="shared" si="10"/>
        <v>44488</v>
      </c>
      <c r="D295" s="371">
        <v>13</v>
      </c>
      <c r="E295" s="87">
        <f>OUT!L20</f>
        <v>0</v>
      </c>
      <c r="F295" s="87">
        <f>OUT!N20</f>
        <v>0</v>
      </c>
      <c r="G295" s="85">
        <f>Configurar!$B$14</f>
        <v>1000</v>
      </c>
      <c r="H295" s="87">
        <f>H294+(Configurar!$B$14*Configurar!$B$18)</f>
        <v>11950</v>
      </c>
      <c r="I295" s="238">
        <f>I294+(Configurar!$B$14*Configurar!$B$20)</f>
        <v>5380</v>
      </c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373">
        <v>44504</v>
      </c>
      <c r="AE295" s="374">
        <f t="shared" si="9"/>
        <v>44504</v>
      </c>
      <c r="AF295" s="95"/>
      <c r="AG295" s="95"/>
      <c r="AH295" s="95"/>
      <c r="AI295" s="95"/>
      <c r="AJ295" s="95"/>
      <c r="AK295" s="95"/>
      <c r="AL295" s="95"/>
      <c r="AM295" s="95"/>
      <c r="AN295" s="251"/>
      <c r="AO295" s="251"/>
      <c r="AP295" s="454"/>
      <c r="AQ295" s="251"/>
      <c r="AR295" s="251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CI295" s="55"/>
      <c r="CJ295" s="55"/>
      <c r="CK295" s="55"/>
      <c r="CL295" s="55"/>
      <c r="CM295" s="55"/>
      <c r="CN295" s="55"/>
      <c r="CO295" s="55"/>
      <c r="CP295" s="55"/>
      <c r="CQ295" s="55"/>
      <c r="CR295" s="55"/>
      <c r="CS295" s="55"/>
      <c r="CT295" s="55"/>
      <c r="CU295" s="55"/>
      <c r="CV295" s="55"/>
      <c r="CW295" s="55"/>
      <c r="CX295" s="55"/>
      <c r="CY295" s="55"/>
      <c r="CZ295" s="55"/>
      <c r="DA295" s="55"/>
      <c r="DB295" s="55"/>
      <c r="DC295" s="55"/>
      <c r="DD295" s="55"/>
      <c r="DE295" s="55"/>
      <c r="DF295" s="55"/>
      <c r="DG295" s="55"/>
      <c r="DH295" s="55"/>
      <c r="DI295" s="55"/>
      <c r="DJ295" s="55"/>
      <c r="DK295" s="55"/>
      <c r="DL295" s="55"/>
      <c r="DM295" s="55"/>
      <c r="DN295" s="55"/>
      <c r="DO295" s="55"/>
      <c r="DP295" s="55"/>
      <c r="DQ295" s="55"/>
      <c r="DR295" s="55"/>
      <c r="DS295" s="55"/>
      <c r="DT295" s="55"/>
      <c r="DU295" s="55"/>
      <c r="DV295" s="55"/>
      <c r="DW295" s="55"/>
      <c r="DX295" s="55"/>
      <c r="DY295" s="55"/>
      <c r="DZ295" s="55"/>
      <c r="EA295" s="55"/>
    </row>
    <row r="296" spans="1:131" s="96" customFormat="1">
      <c r="A296" s="95"/>
      <c r="B296" s="372">
        <v>44489</v>
      </c>
      <c r="C296" s="370">
        <f t="shared" si="10"/>
        <v>44489</v>
      </c>
      <c r="D296" s="371">
        <v>14</v>
      </c>
      <c r="E296" s="87">
        <f>OUT!L21</f>
        <v>0</v>
      </c>
      <c r="F296" s="87">
        <f>OUT!N21</f>
        <v>0</v>
      </c>
      <c r="G296" s="85">
        <f>Configurar!$B$14</f>
        <v>1000</v>
      </c>
      <c r="H296" s="87">
        <f>H295+(Configurar!$B$14*Configurar!$B$18)</f>
        <v>12000</v>
      </c>
      <c r="I296" s="238">
        <f>I295+(Configurar!$B$14*Configurar!$B$20)</f>
        <v>5400</v>
      </c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373">
        <v>44505</v>
      </c>
      <c r="AE296" s="374">
        <f t="shared" si="9"/>
        <v>44505</v>
      </c>
      <c r="AF296" s="95"/>
      <c r="AG296" s="95"/>
      <c r="AH296" s="95"/>
      <c r="AI296" s="95"/>
      <c r="AJ296" s="95"/>
      <c r="AK296" s="95"/>
      <c r="AL296" s="95"/>
      <c r="AM296" s="95"/>
      <c r="AN296" s="251"/>
      <c r="AO296" s="251"/>
      <c r="AP296" s="454"/>
      <c r="AQ296" s="251"/>
      <c r="AR296" s="251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CI296" s="55"/>
      <c r="CJ296" s="55"/>
      <c r="CK296" s="55"/>
      <c r="CL296" s="55"/>
      <c r="CM296" s="55"/>
      <c r="CN296" s="55"/>
      <c r="CO296" s="55"/>
      <c r="CP296" s="55"/>
      <c r="CQ296" s="55"/>
      <c r="CR296" s="55"/>
      <c r="CS296" s="55"/>
      <c r="CT296" s="55"/>
      <c r="CU296" s="55"/>
      <c r="CV296" s="55"/>
      <c r="CW296" s="55"/>
      <c r="CX296" s="55"/>
      <c r="CY296" s="55"/>
      <c r="CZ296" s="55"/>
      <c r="DA296" s="55"/>
      <c r="DB296" s="55"/>
      <c r="DC296" s="55"/>
      <c r="DD296" s="55"/>
      <c r="DE296" s="55"/>
      <c r="DF296" s="55"/>
      <c r="DG296" s="55"/>
      <c r="DH296" s="55"/>
      <c r="DI296" s="55"/>
      <c r="DJ296" s="55"/>
      <c r="DK296" s="55"/>
      <c r="DL296" s="55"/>
      <c r="DM296" s="55"/>
      <c r="DN296" s="55"/>
      <c r="DO296" s="55"/>
      <c r="DP296" s="55"/>
      <c r="DQ296" s="55"/>
      <c r="DR296" s="55"/>
      <c r="DS296" s="55"/>
      <c r="DT296" s="55"/>
      <c r="DU296" s="55"/>
      <c r="DV296" s="55"/>
      <c r="DW296" s="55"/>
      <c r="DX296" s="55"/>
      <c r="DY296" s="55"/>
      <c r="DZ296" s="55"/>
      <c r="EA296" s="55"/>
    </row>
    <row r="297" spans="1:131" s="96" customFormat="1">
      <c r="A297" s="95"/>
      <c r="B297" s="372">
        <v>44490</v>
      </c>
      <c r="C297" s="370">
        <f t="shared" si="10"/>
        <v>44490</v>
      </c>
      <c r="D297" s="371">
        <v>15</v>
      </c>
      <c r="E297" s="87">
        <f>OUT!L22</f>
        <v>0</v>
      </c>
      <c r="F297" s="87">
        <f>OUT!N22</f>
        <v>0</v>
      </c>
      <c r="G297" s="85">
        <f>Configurar!$B$14</f>
        <v>1000</v>
      </c>
      <c r="H297" s="87">
        <f>H296+(Configurar!$B$14*Configurar!$B$18)</f>
        <v>12050</v>
      </c>
      <c r="I297" s="238">
        <f>I296+(Configurar!$B$14*Configurar!$B$20)</f>
        <v>5420</v>
      </c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373">
        <v>44508</v>
      </c>
      <c r="AE297" s="374">
        <f t="shared" si="9"/>
        <v>44508</v>
      </c>
      <c r="AF297" s="95"/>
      <c r="AG297" s="95"/>
      <c r="AH297" s="95"/>
      <c r="AI297" s="95"/>
      <c r="AJ297" s="95"/>
      <c r="AK297" s="95"/>
      <c r="AL297" s="95"/>
      <c r="AM297" s="95"/>
      <c r="AN297" s="251"/>
      <c r="AO297" s="251"/>
      <c r="AP297" s="454"/>
      <c r="AQ297" s="251"/>
      <c r="AR297" s="251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CI297" s="55"/>
      <c r="CJ297" s="55"/>
      <c r="CK297" s="55"/>
      <c r="CL297" s="55"/>
      <c r="CM297" s="55"/>
      <c r="CN297" s="55"/>
      <c r="CO297" s="55"/>
      <c r="CP297" s="55"/>
      <c r="CQ297" s="55"/>
      <c r="CR297" s="55"/>
      <c r="CS297" s="55"/>
      <c r="CT297" s="55"/>
      <c r="CU297" s="55"/>
      <c r="CV297" s="55"/>
      <c r="CW297" s="55"/>
      <c r="CX297" s="55"/>
      <c r="CY297" s="55"/>
      <c r="CZ297" s="55"/>
      <c r="DA297" s="55"/>
      <c r="DB297" s="55"/>
      <c r="DC297" s="55"/>
      <c r="DD297" s="55"/>
      <c r="DE297" s="55"/>
      <c r="DF297" s="55"/>
      <c r="DG297" s="55"/>
      <c r="DH297" s="55"/>
      <c r="DI297" s="55"/>
      <c r="DJ297" s="55"/>
      <c r="DK297" s="55"/>
      <c r="DL297" s="55"/>
      <c r="DM297" s="55"/>
      <c r="DN297" s="55"/>
      <c r="DO297" s="55"/>
      <c r="DP297" s="55"/>
      <c r="DQ297" s="55"/>
      <c r="DR297" s="55"/>
      <c r="DS297" s="55"/>
      <c r="DT297" s="55"/>
      <c r="DU297" s="55"/>
      <c r="DV297" s="55"/>
      <c r="DW297" s="55"/>
      <c r="DX297" s="55"/>
      <c r="DY297" s="55"/>
      <c r="DZ297" s="55"/>
      <c r="EA297" s="55"/>
    </row>
    <row r="298" spans="1:131" s="96" customFormat="1">
      <c r="A298" s="95"/>
      <c r="B298" s="372">
        <v>44491</v>
      </c>
      <c r="C298" s="370">
        <f t="shared" si="10"/>
        <v>44491</v>
      </c>
      <c r="D298" s="371">
        <v>16</v>
      </c>
      <c r="E298" s="87">
        <f>OUT!L23</f>
        <v>0</v>
      </c>
      <c r="F298" s="87">
        <f>OUT!N23</f>
        <v>0</v>
      </c>
      <c r="G298" s="85">
        <f>Configurar!$B$14</f>
        <v>1000</v>
      </c>
      <c r="H298" s="87">
        <f>H297+(Configurar!$B$14*Configurar!$B$18)</f>
        <v>12100</v>
      </c>
      <c r="I298" s="238">
        <f>I297+(Configurar!$B$14*Configurar!$B$20)</f>
        <v>5440</v>
      </c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373">
        <v>44509</v>
      </c>
      <c r="AE298" s="374">
        <f t="shared" si="9"/>
        <v>44509</v>
      </c>
      <c r="AF298" s="95"/>
      <c r="AG298" s="95"/>
      <c r="AH298" s="95"/>
      <c r="AI298" s="95"/>
      <c r="AJ298" s="95"/>
      <c r="AK298" s="95"/>
      <c r="AL298" s="95"/>
      <c r="AM298" s="95"/>
      <c r="AN298" s="251"/>
      <c r="AO298" s="251"/>
      <c r="AP298" s="454"/>
      <c r="AQ298" s="251"/>
      <c r="AR298" s="251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CI298" s="55"/>
      <c r="CJ298" s="55"/>
      <c r="CK298" s="55"/>
      <c r="CL298" s="55"/>
      <c r="CM298" s="55"/>
      <c r="CN298" s="55"/>
      <c r="CO298" s="55"/>
      <c r="CP298" s="55"/>
      <c r="CQ298" s="55"/>
      <c r="CR298" s="55"/>
      <c r="CS298" s="55"/>
      <c r="CT298" s="55"/>
      <c r="CU298" s="55"/>
      <c r="CV298" s="55"/>
      <c r="CW298" s="55"/>
      <c r="CX298" s="55"/>
      <c r="CY298" s="55"/>
      <c r="CZ298" s="55"/>
      <c r="DA298" s="55"/>
      <c r="DB298" s="55"/>
      <c r="DC298" s="55"/>
      <c r="DD298" s="55"/>
      <c r="DE298" s="55"/>
      <c r="DF298" s="55"/>
      <c r="DG298" s="55"/>
      <c r="DH298" s="55"/>
      <c r="DI298" s="55"/>
      <c r="DJ298" s="55"/>
      <c r="DK298" s="55"/>
      <c r="DL298" s="55"/>
      <c r="DM298" s="55"/>
      <c r="DN298" s="55"/>
      <c r="DO298" s="55"/>
      <c r="DP298" s="55"/>
      <c r="DQ298" s="55"/>
      <c r="DR298" s="55"/>
      <c r="DS298" s="55"/>
      <c r="DT298" s="55"/>
      <c r="DU298" s="55"/>
      <c r="DV298" s="55"/>
      <c r="DW298" s="55"/>
      <c r="DX298" s="55"/>
      <c r="DY298" s="55"/>
      <c r="DZ298" s="55"/>
      <c r="EA298" s="55"/>
    </row>
    <row r="299" spans="1:131" s="96" customFormat="1">
      <c r="A299" s="95"/>
      <c r="B299" s="372">
        <v>44494</v>
      </c>
      <c r="C299" s="370">
        <f t="shared" si="10"/>
        <v>44494</v>
      </c>
      <c r="D299" s="371">
        <v>17</v>
      </c>
      <c r="E299" s="87">
        <f>OUT!L24</f>
        <v>0</v>
      </c>
      <c r="F299" s="87">
        <f>OUT!N24</f>
        <v>0</v>
      </c>
      <c r="G299" s="85">
        <f>Configurar!$B$14</f>
        <v>1000</v>
      </c>
      <c r="H299" s="87">
        <f>H298+(Configurar!$B$14*Configurar!$B$18)</f>
        <v>12150</v>
      </c>
      <c r="I299" s="238">
        <f>I298+(Configurar!$B$14*Configurar!$B$20)</f>
        <v>5460</v>
      </c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373">
        <v>44510</v>
      </c>
      <c r="AE299" s="374">
        <f t="shared" si="9"/>
        <v>44510</v>
      </c>
      <c r="AF299" s="95"/>
      <c r="AG299" s="95"/>
      <c r="AH299" s="95"/>
      <c r="AI299" s="95"/>
      <c r="AJ299" s="95"/>
      <c r="AK299" s="95"/>
      <c r="AL299" s="95"/>
      <c r="AM299" s="95"/>
      <c r="AN299" s="251"/>
      <c r="AO299" s="251"/>
      <c r="AP299" s="454"/>
      <c r="AQ299" s="251"/>
      <c r="AR299" s="251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CI299" s="55"/>
      <c r="CJ299" s="55"/>
      <c r="CK299" s="55"/>
      <c r="CL299" s="55"/>
      <c r="CM299" s="55"/>
      <c r="CN299" s="55"/>
      <c r="CO299" s="55"/>
      <c r="CP299" s="55"/>
      <c r="CQ299" s="55"/>
      <c r="CR299" s="55"/>
      <c r="CS299" s="55"/>
      <c r="CT299" s="55"/>
      <c r="CU299" s="55"/>
      <c r="CV299" s="55"/>
      <c r="CW299" s="55"/>
      <c r="CX299" s="55"/>
      <c r="CY299" s="55"/>
      <c r="CZ299" s="55"/>
      <c r="DA299" s="55"/>
      <c r="DB299" s="55"/>
      <c r="DC299" s="55"/>
      <c r="DD299" s="55"/>
      <c r="DE299" s="55"/>
      <c r="DF299" s="55"/>
      <c r="DG299" s="55"/>
      <c r="DH299" s="55"/>
      <c r="DI299" s="55"/>
      <c r="DJ299" s="55"/>
      <c r="DK299" s="55"/>
      <c r="DL299" s="55"/>
      <c r="DM299" s="55"/>
      <c r="DN299" s="55"/>
      <c r="DO299" s="55"/>
      <c r="DP299" s="55"/>
      <c r="DQ299" s="55"/>
      <c r="DR299" s="55"/>
      <c r="DS299" s="55"/>
      <c r="DT299" s="55"/>
      <c r="DU299" s="55"/>
      <c r="DV299" s="55"/>
      <c r="DW299" s="55"/>
      <c r="DX299" s="55"/>
      <c r="DY299" s="55"/>
      <c r="DZ299" s="55"/>
      <c r="EA299" s="55"/>
    </row>
    <row r="300" spans="1:131" s="96" customFormat="1">
      <c r="A300" s="95"/>
      <c r="B300" s="372">
        <v>44495</v>
      </c>
      <c r="C300" s="370">
        <f t="shared" si="10"/>
        <v>44495</v>
      </c>
      <c r="D300" s="371">
        <v>18</v>
      </c>
      <c r="E300" s="87">
        <f>OUT!L25</f>
        <v>0</v>
      </c>
      <c r="F300" s="87">
        <f>OUT!N25</f>
        <v>0</v>
      </c>
      <c r="G300" s="85">
        <f>Configurar!$B$14</f>
        <v>1000</v>
      </c>
      <c r="H300" s="87">
        <f>H299+(Configurar!$B$14*Configurar!$B$18)</f>
        <v>12200</v>
      </c>
      <c r="I300" s="238">
        <f>I299+(Configurar!$B$14*Configurar!$B$20)</f>
        <v>5480</v>
      </c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373">
        <v>44511</v>
      </c>
      <c r="AE300" s="374">
        <f t="shared" si="9"/>
        <v>44511</v>
      </c>
      <c r="AF300" s="95"/>
      <c r="AG300" s="95"/>
      <c r="AH300" s="95"/>
      <c r="AI300" s="95"/>
      <c r="AJ300" s="95"/>
      <c r="AK300" s="95"/>
      <c r="AL300" s="95"/>
      <c r="AM300" s="95"/>
      <c r="AN300" s="251"/>
      <c r="AO300" s="251"/>
      <c r="AP300" s="454"/>
      <c r="AQ300" s="251"/>
      <c r="AR300" s="251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CI300" s="55"/>
      <c r="CJ300" s="55"/>
      <c r="CK300" s="55"/>
      <c r="CL300" s="55"/>
      <c r="CM300" s="55"/>
      <c r="CN300" s="55"/>
      <c r="CO300" s="55"/>
      <c r="CP300" s="55"/>
      <c r="CQ300" s="55"/>
      <c r="CR300" s="55"/>
      <c r="CS300" s="55"/>
      <c r="CT300" s="55"/>
      <c r="CU300" s="55"/>
      <c r="CV300" s="55"/>
      <c r="CW300" s="55"/>
      <c r="CX300" s="55"/>
      <c r="CY300" s="55"/>
      <c r="CZ300" s="55"/>
      <c r="DA300" s="55"/>
      <c r="DB300" s="55"/>
      <c r="DC300" s="55"/>
      <c r="DD300" s="55"/>
      <c r="DE300" s="55"/>
      <c r="DF300" s="55"/>
      <c r="DG300" s="55"/>
      <c r="DH300" s="55"/>
      <c r="DI300" s="55"/>
      <c r="DJ300" s="55"/>
      <c r="DK300" s="55"/>
      <c r="DL300" s="55"/>
      <c r="DM300" s="55"/>
      <c r="DN300" s="55"/>
      <c r="DO300" s="55"/>
      <c r="DP300" s="55"/>
      <c r="DQ300" s="55"/>
      <c r="DR300" s="55"/>
      <c r="DS300" s="55"/>
      <c r="DT300" s="55"/>
      <c r="DU300" s="55"/>
      <c r="DV300" s="55"/>
      <c r="DW300" s="55"/>
      <c r="DX300" s="55"/>
      <c r="DY300" s="55"/>
      <c r="DZ300" s="55"/>
      <c r="EA300" s="55"/>
    </row>
    <row r="301" spans="1:131" s="96" customFormat="1">
      <c r="A301" s="95"/>
      <c r="B301" s="372">
        <v>44496</v>
      </c>
      <c r="C301" s="370">
        <f t="shared" si="10"/>
        <v>44496</v>
      </c>
      <c r="D301" s="371">
        <v>19</v>
      </c>
      <c r="E301" s="87">
        <f>OUT!L26</f>
        <v>0</v>
      </c>
      <c r="F301" s="87">
        <f>OUT!N26</f>
        <v>0</v>
      </c>
      <c r="G301" s="85">
        <f>Configurar!$B$14</f>
        <v>1000</v>
      </c>
      <c r="H301" s="87">
        <f>H300+(Configurar!$B$14*Configurar!$B$18)</f>
        <v>12250</v>
      </c>
      <c r="I301" s="238">
        <f>I300+(Configurar!$B$14*Configurar!$B$20)</f>
        <v>5500</v>
      </c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95"/>
      <c r="AD301" s="373">
        <v>44512</v>
      </c>
      <c r="AE301" s="374">
        <f t="shared" si="9"/>
        <v>44512</v>
      </c>
      <c r="AF301" s="95"/>
      <c r="AG301" s="95"/>
      <c r="AH301" s="95"/>
      <c r="AI301" s="95"/>
      <c r="AJ301" s="95"/>
      <c r="AK301" s="95"/>
      <c r="AL301" s="95"/>
      <c r="AM301" s="95"/>
      <c r="AN301" s="251"/>
      <c r="AO301" s="251"/>
      <c r="AP301" s="454"/>
      <c r="AQ301" s="251"/>
      <c r="AR301" s="251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CI301" s="55"/>
      <c r="CJ301" s="55"/>
      <c r="CK301" s="55"/>
      <c r="CL301" s="55"/>
      <c r="CM301" s="55"/>
      <c r="CN301" s="55"/>
      <c r="CO301" s="55"/>
      <c r="CP301" s="55"/>
      <c r="CQ301" s="55"/>
      <c r="CR301" s="55"/>
      <c r="CS301" s="55"/>
      <c r="CT301" s="55"/>
      <c r="CU301" s="55"/>
      <c r="CV301" s="55"/>
      <c r="CW301" s="55"/>
      <c r="CX301" s="55"/>
      <c r="CY301" s="55"/>
      <c r="CZ301" s="55"/>
      <c r="DA301" s="55"/>
      <c r="DB301" s="55"/>
      <c r="DC301" s="55"/>
      <c r="DD301" s="55"/>
      <c r="DE301" s="55"/>
      <c r="DF301" s="55"/>
      <c r="DG301" s="55"/>
      <c r="DH301" s="55"/>
      <c r="DI301" s="55"/>
      <c r="DJ301" s="55"/>
      <c r="DK301" s="55"/>
      <c r="DL301" s="55"/>
      <c r="DM301" s="55"/>
      <c r="DN301" s="55"/>
      <c r="DO301" s="55"/>
      <c r="DP301" s="55"/>
      <c r="DQ301" s="55"/>
      <c r="DR301" s="55"/>
      <c r="DS301" s="55"/>
      <c r="DT301" s="55"/>
      <c r="DU301" s="55"/>
      <c r="DV301" s="55"/>
      <c r="DW301" s="55"/>
      <c r="DX301" s="55"/>
      <c r="DY301" s="55"/>
      <c r="DZ301" s="55"/>
      <c r="EA301" s="55"/>
    </row>
    <row r="302" spans="1:131" s="96" customFormat="1">
      <c r="A302" s="95"/>
      <c r="B302" s="372">
        <v>44497</v>
      </c>
      <c r="C302" s="370">
        <f t="shared" si="10"/>
        <v>44497</v>
      </c>
      <c r="D302" s="371">
        <v>20</v>
      </c>
      <c r="E302" s="87">
        <f>OUT!L27</f>
        <v>0</v>
      </c>
      <c r="F302" s="87">
        <f>OUT!N27</f>
        <v>0</v>
      </c>
      <c r="G302" s="85">
        <f>Configurar!$B$14</f>
        <v>1000</v>
      </c>
      <c r="H302" s="87">
        <f>H301+(Configurar!$B$14*Configurar!$B$18)</f>
        <v>12300</v>
      </c>
      <c r="I302" s="238">
        <f>I301+(Configurar!$B$14*Configurar!$B$20)</f>
        <v>5520</v>
      </c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373">
        <v>44515</v>
      </c>
      <c r="AE302" s="374">
        <f t="shared" si="9"/>
        <v>44515</v>
      </c>
      <c r="AF302" s="95"/>
      <c r="AG302" s="95"/>
      <c r="AH302" s="95"/>
      <c r="AI302" s="95"/>
      <c r="AJ302" s="95"/>
      <c r="AK302" s="95"/>
      <c r="AL302" s="95"/>
      <c r="AM302" s="95"/>
      <c r="AN302" s="251"/>
      <c r="AO302" s="251"/>
      <c r="AP302" s="454"/>
      <c r="AQ302" s="251"/>
      <c r="AR302" s="251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CI302" s="55"/>
      <c r="CJ302" s="55"/>
      <c r="CK302" s="55"/>
      <c r="CL302" s="55"/>
      <c r="CM302" s="55"/>
      <c r="CN302" s="55"/>
      <c r="CO302" s="55"/>
      <c r="CP302" s="55"/>
      <c r="CQ302" s="55"/>
      <c r="CR302" s="55"/>
      <c r="CS302" s="55"/>
      <c r="CT302" s="55"/>
      <c r="CU302" s="55"/>
      <c r="CV302" s="55"/>
      <c r="CW302" s="55"/>
      <c r="CX302" s="55"/>
      <c r="CY302" s="55"/>
      <c r="CZ302" s="55"/>
      <c r="DA302" s="55"/>
      <c r="DB302" s="55"/>
      <c r="DC302" s="55"/>
      <c r="DD302" s="55"/>
      <c r="DE302" s="55"/>
      <c r="DF302" s="55"/>
      <c r="DG302" s="55"/>
      <c r="DH302" s="55"/>
      <c r="DI302" s="55"/>
      <c r="DJ302" s="55"/>
      <c r="DK302" s="55"/>
      <c r="DL302" s="55"/>
      <c r="DM302" s="55"/>
      <c r="DN302" s="55"/>
      <c r="DO302" s="55"/>
      <c r="DP302" s="55"/>
      <c r="DQ302" s="55"/>
      <c r="DR302" s="55"/>
      <c r="DS302" s="55"/>
      <c r="DT302" s="55"/>
      <c r="DU302" s="55"/>
      <c r="DV302" s="55"/>
      <c r="DW302" s="55"/>
      <c r="DX302" s="55"/>
      <c r="DY302" s="55"/>
      <c r="DZ302" s="55"/>
      <c r="EA302" s="55"/>
    </row>
    <row r="303" spans="1:131" s="96" customFormat="1">
      <c r="A303" s="95"/>
      <c r="B303" s="372">
        <v>44498</v>
      </c>
      <c r="C303" s="370">
        <f t="shared" si="10"/>
        <v>44498</v>
      </c>
      <c r="D303" s="371">
        <v>21</v>
      </c>
      <c r="E303" s="87">
        <f>OUT!L28</f>
        <v>0</v>
      </c>
      <c r="F303" s="87">
        <f>OUT!N28</f>
        <v>0</v>
      </c>
      <c r="G303" s="85">
        <f>Configurar!$B$14</f>
        <v>1000</v>
      </c>
      <c r="H303" s="87">
        <f>H302+(Configurar!$B$14*Configurar!$B$18)</f>
        <v>12350</v>
      </c>
      <c r="I303" s="238">
        <f>I302+(Configurar!$B$14*Configurar!$B$20)</f>
        <v>5540</v>
      </c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373">
        <v>44516</v>
      </c>
      <c r="AE303" s="374">
        <f t="shared" si="9"/>
        <v>44516</v>
      </c>
      <c r="AF303" s="95"/>
      <c r="AG303" s="95"/>
      <c r="AH303" s="95"/>
      <c r="AI303" s="95"/>
      <c r="AJ303" s="95"/>
      <c r="AK303" s="95"/>
      <c r="AL303" s="95"/>
      <c r="AM303" s="95"/>
      <c r="AN303" s="251"/>
      <c r="AO303" s="251"/>
      <c r="AP303" s="454"/>
      <c r="AQ303" s="251"/>
      <c r="AR303" s="251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CI303" s="55"/>
      <c r="CJ303" s="55"/>
      <c r="CK303" s="55"/>
      <c r="CL303" s="55"/>
      <c r="CM303" s="55"/>
      <c r="CN303" s="55"/>
      <c r="CO303" s="55"/>
      <c r="CP303" s="55"/>
      <c r="CQ303" s="55"/>
      <c r="CR303" s="55"/>
      <c r="CS303" s="55"/>
      <c r="CT303" s="55"/>
      <c r="CU303" s="55"/>
      <c r="CV303" s="55"/>
      <c r="CW303" s="55"/>
      <c r="CX303" s="55"/>
      <c r="CY303" s="55"/>
      <c r="CZ303" s="55"/>
      <c r="DA303" s="55"/>
      <c r="DB303" s="55"/>
      <c r="DC303" s="55"/>
      <c r="DD303" s="55"/>
      <c r="DE303" s="55"/>
      <c r="DF303" s="55"/>
      <c r="DG303" s="55"/>
      <c r="DH303" s="55"/>
      <c r="DI303" s="55"/>
      <c r="DJ303" s="55"/>
      <c r="DK303" s="55"/>
      <c r="DL303" s="55"/>
      <c r="DM303" s="55"/>
      <c r="DN303" s="55"/>
      <c r="DO303" s="55"/>
      <c r="DP303" s="55"/>
      <c r="DQ303" s="55"/>
      <c r="DR303" s="55"/>
      <c r="DS303" s="55"/>
      <c r="DT303" s="55"/>
      <c r="DU303" s="55"/>
      <c r="DV303" s="55"/>
      <c r="DW303" s="55"/>
      <c r="DX303" s="55"/>
      <c r="DY303" s="55"/>
      <c r="DZ303" s="55"/>
      <c r="EA303" s="55"/>
    </row>
    <row r="304" spans="1:131" s="96" customFormat="1">
      <c r="A304" s="95"/>
      <c r="B304" s="239" t="s">
        <v>46</v>
      </c>
      <c r="C304" s="370" t="str">
        <f t="shared" si="10"/>
        <v>-</v>
      </c>
      <c r="D304" s="371">
        <v>22</v>
      </c>
      <c r="E304" s="87">
        <f>OUT!L29</f>
        <v>0</v>
      </c>
      <c r="F304" s="87">
        <f>OUT!N29</f>
        <v>0</v>
      </c>
      <c r="G304" s="85">
        <f>Configurar!$B$14</f>
        <v>1000</v>
      </c>
      <c r="H304" s="87">
        <f>H303+(Configurar!$B$14*Configurar!$B$18)</f>
        <v>12400</v>
      </c>
      <c r="I304" s="238">
        <f>I303+(Configurar!$B$14*Configurar!$B$20)</f>
        <v>5560</v>
      </c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373">
        <v>44517</v>
      </c>
      <c r="AE304" s="374">
        <f t="shared" si="9"/>
        <v>44517</v>
      </c>
      <c r="AF304" s="95"/>
      <c r="AG304" s="95"/>
      <c r="AH304" s="95"/>
      <c r="AI304" s="95"/>
      <c r="AJ304" s="95"/>
      <c r="AK304" s="95"/>
      <c r="AL304" s="95"/>
      <c r="AM304" s="95"/>
      <c r="AN304" s="251"/>
      <c r="AO304" s="251"/>
      <c r="AP304" s="454"/>
      <c r="AQ304" s="251"/>
      <c r="AR304" s="251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CI304" s="55"/>
      <c r="CJ304" s="55"/>
      <c r="CK304" s="55"/>
      <c r="CL304" s="55"/>
      <c r="CM304" s="55"/>
      <c r="CN304" s="55"/>
      <c r="CO304" s="55"/>
      <c r="CP304" s="55"/>
      <c r="CQ304" s="55"/>
      <c r="CR304" s="55"/>
      <c r="CS304" s="55"/>
      <c r="CT304" s="55"/>
      <c r="CU304" s="55"/>
      <c r="CV304" s="55"/>
      <c r="CW304" s="55"/>
      <c r="CX304" s="55"/>
      <c r="CY304" s="55"/>
      <c r="CZ304" s="55"/>
      <c r="DA304" s="55"/>
      <c r="DB304" s="55"/>
      <c r="DC304" s="55"/>
      <c r="DD304" s="55"/>
      <c r="DE304" s="55"/>
      <c r="DF304" s="55"/>
      <c r="DG304" s="55"/>
      <c r="DH304" s="55"/>
      <c r="DI304" s="55"/>
      <c r="DJ304" s="55"/>
      <c r="DK304" s="55"/>
      <c r="DL304" s="55"/>
      <c r="DM304" s="55"/>
      <c r="DN304" s="55"/>
      <c r="DO304" s="55"/>
      <c r="DP304" s="55"/>
      <c r="DQ304" s="55"/>
      <c r="DR304" s="55"/>
      <c r="DS304" s="55"/>
      <c r="DT304" s="55"/>
      <c r="DU304" s="55"/>
      <c r="DV304" s="55"/>
      <c r="DW304" s="55"/>
      <c r="DX304" s="55"/>
      <c r="DY304" s="55"/>
      <c r="DZ304" s="55"/>
      <c r="EA304" s="55"/>
    </row>
    <row r="305" spans="1:131" s="96" customFormat="1">
      <c r="A305" s="95"/>
      <c r="B305" s="239" t="s">
        <v>46</v>
      </c>
      <c r="C305" s="370" t="str">
        <f t="shared" si="10"/>
        <v>-</v>
      </c>
      <c r="D305" s="371">
        <v>23</v>
      </c>
      <c r="E305" s="87">
        <f>OUT!L30</f>
        <v>0</v>
      </c>
      <c r="F305" s="87">
        <f>OUT!N30</f>
        <v>0</v>
      </c>
      <c r="G305" s="85">
        <f>Configurar!$B$14</f>
        <v>1000</v>
      </c>
      <c r="H305" s="87">
        <f>H304+(Configurar!$B$14*Configurar!$B$18)</f>
        <v>12450</v>
      </c>
      <c r="I305" s="238">
        <f>I304+(Configurar!$B$14*Configurar!$B$20)</f>
        <v>5580</v>
      </c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373">
        <v>44518</v>
      </c>
      <c r="AE305" s="374">
        <f t="shared" si="9"/>
        <v>44518</v>
      </c>
      <c r="AF305" s="95"/>
      <c r="AG305" s="95"/>
      <c r="AH305" s="95"/>
      <c r="AI305" s="95"/>
      <c r="AJ305" s="95"/>
      <c r="AK305" s="95"/>
      <c r="AL305" s="95"/>
      <c r="AM305" s="95"/>
      <c r="AN305" s="251"/>
      <c r="AO305" s="251"/>
      <c r="AP305" s="454"/>
      <c r="AQ305" s="251"/>
      <c r="AR305" s="251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CI305" s="55"/>
      <c r="CJ305" s="55"/>
      <c r="CK305" s="55"/>
      <c r="CL305" s="55"/>
      <c r="CM305" s="55"/>
      <c r="CN305" s="55"/>
      <c r="CO305" s="55"/>
      <c r="CP305" s="55"/>
      <c r="CQ305" s="55"/>
      <c r="CR305" s="55"/>
      <c r="CS305" s="55"/>
      <c r="CT305" s="55"/>
      <c r="CU305" s="55"/>
      <c r="CV305" s="55"/>
      <c r="CW305" s="55"/>
      <c r="CX305" s="55"/>
      <c r="CY305" s="55"/>
      <c r="CZ305" s="55"/>
      <c r="DA305" s="55"/>
      <c r="DB305" s="55"/>
      <c r="DC305" s="55"/>
      <c r="DD305" s="55"/>
      <c r="DE305" s="55"/>
      <c r="DF305" s="55"/>
      <c r="DG305" s="55"/>
      <c r="DH305" s="55"/>
      <c r="DI305" s="55"/>
      <c r="DJ305" s="55"/>
      <c r="DK305" s="55"/>
      <c r="DL305" s="55"/>
      <c r="DM305" s="55"/>
      <c r="DN305" s="55"/>
      <c r="DO305" s="55"/>
      <c r="DP305" s="55"/>
      <c r="DQ305" s="55"/>
      <c r="DR305" s="55"/>
      <c r="DS305" s="55"/>
      <c r="DT305" s="55"/>
      <c r="DU305" s="55"/>
      <c r="DV305" s="55"/>
      <c r="DW305" s="55"/>
      <c r="DX305" s="55"/>
      <c r="DY305" s="55"/>
      <c r="DZ305" s="55"/>
      <c r="EA305" s="55"/>
    </row>
    <row r="306" spans="1:131" s="96" customFormat="1">
      <c r="A306" s="95"/>
      <c r="B306" s="239"/>
      <c r="C306" s="370"/>
      <c r="D306" s="468"/>
      <c r="E306" s="87"/>
      <c r="F306" s="87"/>
      <c r="G306" s="85"/>
      <c r="H306" s="87"/>
      <c r="I306" s="238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373">
        <v>44519</v>
      </c>
      <c r="AE306" s="374">
        <f t="shared" si="9"/>
        <v>44519</v>
      </c>
      <c r="AF306" s="95"/>
      <c r="AG306" s="95"/>
      <c r="AH306" s="95"/>
      <c r="AI306" s="95"/>
      <c r="AJ306" s="95"/>
      <c r="AK306" s="95"/>
      <c r="AL306" s="95"/>
      <c r="AM306" s="95"/>
      <c r="AN306" s="251"/>
      <c r="AO306" s="251"/>
      <c r="AP306" s="454"/>
      <c r="AQ306" s="251"/>
      <c r="AR306" s="251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CI306" s="55"/>
      <c r="CJ306" s="55"/>
      <c r="CK306" s="55"/>
      <c r="CL306" s="55"/>
      <c r="CM306" s="55"/>
      <c r="CN306" s="55"/>
      <c r="CO306" s="55"/>
      <c r="CP306" s="55"/>
      <c r="CQ306" s="55"/>
      <c r="CR306" s="55"/>
      <c r="CS306" s="55"/>
      <c r="CT306" s="55"/>
      <c r="CU306" s="55"/>
      <c r="CV306" s="55"/>
      <c r="CW306" s="55"/>
      <c r="CX306" s="55"/>
      <c r="CY306" s="55"/>
      <c r="CZ306" s="55"/>
      <c r="DA306" s="55"/>
      <c r="DB306" s="55"/>
      <c r="DC306" s="55"/>
      <c r="DD306" s="55"/>
      <c r="DE306" s="55"/>
      <c r="DF306" s="55"/>
      <c r="DG306" s="55"/>
      <c r="DH306" s="55"/>
      <c r="DI306" s="55"/>
      <c r="DJ306" s="55"/>
      <c r="DK306" s="55"/>
      <c r="DL306" s="55"/>
      <c r="DM306" s="55"/>
      <c r="DN306" s="55"/>
      <c r="DO306" s="55"/>
      <c r="DP306" s="55"/>
      <c r="DQ306" s="55"/>
      <c r="DR306" s="55"/>
      <c r="DS306" s="55"/>
      <c r="DT306" s="55"/>
      <c r="DU306" s="55"/>
      <c r="DV306" s="55"/>
      <c r="DW306" s="55"/>
      <c r="DX306" s="55"/>
      <c r="DY306" s="55"/>
      <c r="DZ306" s="55"/>
      <c r="EA306" s="55"/>
    </row>
    <row r="307" spans="1:131" s="96" customFormat="1">
      <c r="A307" s="95"/>
      <c r="B307" s="372">
        <v>44501</v>
      </c>
      <c r="C307" s="370">
        <f t="shared" si="10"/>
        <v>44501</v>
      </c>
      <c r="D307" s="371">
        <v>1</v>
      </c>
      <c r="E307" s="87">
        <f>NOV!L8</f>
        <v>0</v>
      </c>
      <c r="F307" s="87">
        <f>NOV!N8</f>
        <v>0</v>
      </c>
      <c r="G307" s="85">
        <f>Configurar!$B$14</f>
        <v>1000</v>
      </c>
      <c r="H307" s="87">
        <f>H305+(Configurar!$B$14*Configurar!$B$18)</f>
        <v>12500</v>
      </c>
      <c r="I307" s="238">
        <f>I305+(Configurar!$B$14*Configurar!$B$20)</f>
        <v>5600</v>
      </c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373">
        <v>44522</v>
      </c>
      <c r="AE307" s="374">
        <f t="shared" si="9"/>
        <v>44522</v>
      </c>
      <c r="AF307" s="95"/>
      <c r="AG307" s="95"/>
      <c r="AH307" s="95"/>
      <c r="AI307" s="95"/>
      <c r="AJ307" s="95"/>
      <c r="AK307" s="95"/>
      <c r="AL307" s="95"/>
      <c r="AM307" s="95"/>
      <c r="AN307" s="251"/>
      <c r="AO307" s="251"/>
      <c r="AP307" s="454"/>
      <c r="AQ307" s="251"/>
      <c r="AR307" s="251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CI307" s="55"/>
      <c r="CJ307" s="55"/>
      <c r="CK307" s="55"/>
      <c r="CL307" s="55"/>
      <c r="CM307" s="55"/>
      <c r="CN307" s="55"/>
      <c r="CO307" s="55"/>
      <c r="CP307" s="55"/>
      <c r="CQ307" s="55"/>
      <c r="CR307" s="55"/>
      <c r="CS307" s="55"/>
      <c r="CT307" s="55"/>
      <c r="CU307" s="55"/>
      <c r="CV307" s="55"/>
      <c r="CW307" s="55"/>
      <c r="CX307" s="55"/>
      <c r="CY307" s="55"/>
      <c r="CZ307" s="55"/>
      <c r="DA307" s="55"/>
      <c r="DB307" s="55"/>
      <c r="DC307" s="55"/>
      <c r="DD307" s="55"/>
      <c r="DE307" s="55"/>
      <c r="DF307" s="55"/>
      <c r="DG307" s="55"/>
      <c r="DH307" s="55"/>
      <c r="DI307" s="55"/>
      <c r="DJ307" s="55"/>
      <c r="DK307" s="55"/>
      <c r="DL307" s="55"/>
      <c r="DM307" s="55"/>
      <c r="DN307" s="55"/>
      <c r="DO307" s="55"/>
      <c r="DP307" s="55"/>
      <c r="DQ307" s="55"/>
      <c r="DR307" s="55"/>
      <c r="DS307" s="55"/>
      <c r="DT307" s="55"/>
      <c r="DU307" s="55"/>
      <c r="DV307" s="55"/>
      <c r="DW307" s="55"/>
      <c r="DX307" s="55"/>
      <c r="DY307" s="55"/>
      <c r="DZ307" s="55"/>
      <c r="EA307" s="55"/>
    </row>
    <row r="308" spans="1:131" s="96" customFormat="1">
      <c r="A308" s="95"/>
      <c r="B308" s="372">
        <v>44502</v>
      </c>
      <c r="C308" s="370">
        <f t="shared" si="10"/>
        <v>44502</v>
      </c>
      <c r="D308" s="371">
        <v>2</v>
      </c>
      <c r="E308" s="87">
        <f>NOV!L9</f>
        <v>0</v>
      </c>
      <c r="F308" s="87">
        <f>NOV!N9</f>
        <v>0</v>
      </c>
      <c r="G308" s="85">
        <f>Configurar!$B$14</f>
        <v>1000</v>
      </c>
      <c r="H308" s="87">
        <f>H307+(Configurar!$B$14*Configurar!$B$18)</f>
        <v>12550</v>
      </c>
      <c r="I308" s="238">
        <f>I307+(Configurar!$B$14*Configurar!$B$20)</f>
        <v>5620</v>
      </c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373">
        <v>44523</v>
      </c>
      <c r="AE308" s="374">
        <f t="shared" si="9"/>
        <v>44523</v>
      </c>
      <c r="AF308" s="95"/>
      <c r="AG308" s="95"/>
      <c r="AH308" s="95"/>
      <c r="AI308" s="95"/>
      <c r="AJ308" s="95"/>
      <c r="AK308" s="95"/>
      <c r="AL308" s="95"/>
      <c r="AM308" s="95"/>
      <c r="AN308" s="251"/>
      <c r="AO308" s="251"/>
      <c r="AP308" s="454"/>
      <c r="AQ308" s="251"/>
      <c r="AR308" s="251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CI308" s="55"/>
      <c r="CJ308" s="55"/>
      <c r="CK308" s="55"/>
      <c r="CL308" s="55"/>
      <c r="CM308" s="55"/>
      <c r="CN308" s="55"/>
      <c r="CO308" s="55"/>
      <c r="CP308" s="55"/>
      <c r="CQ308" s="55"/>
      <c r="CR308" s="55"/>
      <c r="CS308" s="55"/>
      <c r="CT308" s="55"/>
      <c r="CU308" s="55"/>
      <c r="CV308" s="55"/>
      <c r="CW308" s="55"/>
      <c r="CX308" s="55"/>
      <c r="CY308" s="55"/>
      <c r="CZ308" s="55"/>
      <c r="DA308" s="55"/>
      <c r="DB308" s="55"/>
      <c r="DC308" s="55"/>
      <c r="DD308" s="55"/>
      <c r="DE308" s="55"/>
      <c r="DF308" s="55"/>
      <c r="DG308" s="55"/>
      <c r="DH308" s="55"/>
      <c r="DI308" s="55"/>
      <c r="DJ308" s="55"/>
      <c r="DK308" s="55"/>
      <c r="DL308" s="55"/>
      <c r="DM308" s="55"/>
      <c r="DN308" s="55"/>
      <c r="DO308" s="55"/>
      <c r="DP308" s="55"/>
      <c r="DQ308" s="55"/>
      <c r="DR308" s="55"/>
      <c r="DS308" s="55"/>
      <c r="DT308" s="55"/>
      <c r="DU308" s="55"/>
      <c r="DV308" s="55"/>
      <c r="DW308" s="55"/>
      <c r="DX308" s="55"/>
      <c r="DY308" s="55"/>
      <c r="DZ308" s="55"/>
      <c r="EA308" s="55"/>
    </row>
    <row r="309" spans="1:131" s="96" customFormat="1">
      <c r="A309" s="95"/>
      <c r="B309" s="372">
        <v>44503</v>
      </c>
      <c r="C309" s="370">
        <f t="shared" si="10"/>
        <v>44503</v>
      </c>
      <c r="D309" s="371">
        <v>3</v>
      </c>
      <c r="E309" s="87">
        <f>NOV!L10</f>
        <v>0</v>
      </c>
      <c r="F309" s="87">
        <f>NOV!N10</f>
        <v>0</v>
      </c>
      <c r="G309" s="85">
        <f>Configurar!$B$14</f>
        <v>1000</v>
      </c>
      <c r="H309" s="87">
        <f>H308+(Configurar!$B$14*Configurar!$B$18)</f>
        <v>12600</v>
      </c>
      <c r="I309" s="238">
        <f>I308+(Configurar!$B$14*Configurar!$B$20)</f>
        <v>5640</v>
      </c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373">
        <v>44524</v>
      </c>
      <c r="AE309" s="374">
        <f t="shared" si="9"/>
        <v>44524</v>
      </c>
      <c r="AF309" s="95"/>
      <c r="AG309" s="95"/>
      <c r="AH309" s="95"/>
      <c r="AI309" s="95"/>
      <c r="AJ309" s="95"/>
      <c r="AK309" s="95"/>
      <c r="AL309" s="95"/>
      <c r="AM309" s="95"/>
      <c r="AN309" s="251"/>
      <c r="AO309" s="251"/>
      <c r="AP309" s="454"/>
      <c r="AQ309" s="251"/>
      <c r="AR309" s="251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CI309" s="55"/>
      <c r="CJ309" s="55"/>
      <c r="CK309" s="55"/>
      <c r="CL309" s="55"/>
      <c r="CM309" s="55"/>
      <c r="CN309" s="55"/>
      <c r="CO309" s="55"/>
      <c r="CP309" s="55"/>
      <c r="CQ309" s="55"/>
      <c r="CR309" s="55"/>
      <c r="CS309" s="55"/>
      <c r="CT309" s="55"/>
      <c r="CU309" s="55"/>
      <c r="CV309" s="55"/>
      <c r="CW309" s="55"/>
      <c r="CX309" s="55"/>
      <c r="CY309" s="55"/>
      <c r="CZ309" s="55"/>
      <c r="DA309" s="55"/>
      <c r="DB309" s="55"/>
      <c r="DC309" s="55"/>
      <c r="DD309" s="55"/>
      <c r="DE309" s="55"/>
      <c r="DF309" s="55"/>
      <c r="DG309" s="55"/>
      <c r="DH309" s="55"/>
      <c r="DI309" s="55"/>
      <c r="DJ309" s="55"/>
      <c r="DK309" s="55"/>
      <c r="DL309" s="55"/>
      <c r="DM309" s="55"/>
      <c r="DN309" s="55"/>
      <c r="DO309" s="55"/>
      <c r="DP309" s="55"/>
      <c r="DQ309" s="55"/>
      <c r="DR309" s="55"/>
      <c r="DS309" s="55"/>
      <c r="DT309" s="55"/>
      <c r="DU309" s="55"/>
      <c r="DV309" s="55"/>
      <c r="DW309" s="55"/>
      <c r="DX309" s="55"/>
      <c r="DY309" s="55"/>
      <c r="DZ309" s="55"/>
      <c r="EA309" s="55"/>
    </row>
    <row r="310" spans="1:131" s="96" customFormat="1">
      <c r="A310" s="95"/>
      <c r="B310" s="372">
        <v>44504</v>
      </c>
      <c r="C310" s="370">
        <f t="shared" si="10"/>
        <v>44504</v>
      </c>
      <c r="D310" s="371">
        <v>4</v>
      </c>
      <c r="E310" s="87">
        <f>NOV!L11</f>
        <v>0</v>
      </c>
      <c r="F310" s="87">
        <f>NOV!N11</f>
        <v>0</v>
      </c>
      <c r="G310" s="85">
        <f>Configurar!$B$14</f>
        <v>1000</v>
      </c>
      <c r="H310" s="87">
        <f>H309+(Configurar!$B$14*Configurar!$B$18)</f>
        <v>12650</v>
      </c>
      <c r="I310" s="238">
        <f>I309+(Configurar!$B$14*Configurar!$B$20)</f>
        <v>5660</v>
      </c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373">
        <v>44525</v>
      </c>
      <c r="AE310" s="374">
        <f t="shared" si="9"/>
        <v>44525</v>
      </c>
      <c r="AF310" s="95"/>
      <c r="AG310" s="95"/>
      <c r="AH310" s="95"/>
      <c r="AI310" s="95"/>
      <c r="AJ310" s="95"/>
      <c r="AK310" s="95"/>
      <c r="AL310" s="95"/>
      <c r="AM310" s="95"/>
      <c r="AN310" s="251"/>
      <c r="AO310" s="251"/>
      <c r="AP310" s="454"/>
      <c r="AQ310" s="251"/>
      <c r="AR310" s="251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CI310" s="55"/>
      <c r="CJ310" s="55"/>
      <c r="CK310" s="55"/>
      <c r="CL310" s="55"/>
      <c r="CM310" s="55"/>
      <c r="CN310" s="55"/>
      <c r="CO310" s="55"/>
      <c r="CP310" s="55"/>
      <c r="CQ310" s="55"/>
      <c r="CR310" s="55"/>
      <c r="CS310" s="55"/>
      <c r="CT310" s="55"/>
      <c r="CU310" s="55"/>
      <c r="CV310" s="55"/>
      <c r="CW310" s="55"/>
      <c r="CX310" s="55"/>
      <c r="CY310" s="55"/>
      <c r="CZ310" s="55"/>
      <c r="DA310" s="55"/>
      <c r="DB310" s="55"/>
      <c r="DC310" s="55"/>
      <c r="DD310" s="55"/>
      <c r="DE310" s="55"/>
      <c r="DF310" s="55"/>
      <c r="DG310" s="55"/>
      <c r="DH310" s="55"/>
      <c r="DI310" s="55"/>
      <c r="DJ310" s="55"/>
      <c r="DK310" s="55"/>
      <c r="DL310" s="55"/>
      <c r="DM310" s="55"/>
      <c r="DN310" s="55"/>
      <c r="DO310" s="55"/>
      <c r="DP310" s="55"/>
      <c r="DQ310" s="55"/>
      <c r="DR310" s="55"/>
      <c r="DS310" s="55"/>
      <c r="DT310" s="55"/>
      <c r="DU310" s="55"/>
      <c r="DV310" s="55"/>
      <c r="DW310" s="55"/>
      <c r="DX310" s="55"/>
      <c r="DY310" s="55"/>
      <c r="DZ310" s="55"/>
      <c r="EA310" s="55"/>
    </row>
    <row r="311" spans="1:131" s="96" customFormat="1">
      <c r="A311" s="95"/>
      <c r="B311" s="372">
        <v>44505</v>
      </c>
      <c r="C311" s="370">
        <f t="shared" si="10"/>
        <v>44505</v>
      </c>
      <c r="D311" s="371">
        <v>5</v>
      </c>
      <c r="E311" s="87">
        <f>NOV!L12</f>
        <v>0</v>
      </c>
      <c r="F311" s="87">
        <f>NOV!N12</f>
        <v>0</v>
      </c>
      <c r="G311" s="85">
        <f>Configurar!$B$14</f>
        <v>1000</v>
      </c>
      <c r="H311" s="87">
        <f>H310+(Configurar!$B$14*Configurar!$B$18)</f>
        <v>12700</v>
      </c>
      <c r="I311" s="238">
        <f>I310+(Configurar!$B$14*Configurar!$B$20)</f>
        <v>5680</v>
      </c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373">
        <v>44526</v>
      </c>
      <c r="AE311" s="374">
        <f t="shared" si="9"/>
        <v>44526</v>
      </c>
      <c r="AF311" s="95"/>
      <c r="AG311" s="95"/>
      <c r="AH311" s="95"/>
      <c r="AI311" s="95"/>
      <c r="AJ311" s="95"/>
      <c r="AK311" s="95"/>
      <c r="AL311" s="95"/>
      <c r="AM311" s="95"/>
      <c r="AN311" s="251"/>
      <c r="AO311" s="251"/>
      <c r="AP311" s="454"/>
      <c r="AQ311" s="251"/>
      <c r="AR311" s="251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CI311" s="55"/>
      <c r="CJ311" s="55"/>
      <c r="CK311" s="55"/>
      <c r="CL311" s="55"/>
      <c r="CM311" s="55"/>
      <c r="CN311" s="55"/>
      <c r="CO311" s="55"/>
      <c r="CP311" s="55"/>
      <c r="CQ311" s="55"/>
      <c r="CR311" s="55"/>
      <c r="CS311" s="55"/>
      <c r="CT311" s="55"/>
      <c r="CU311" s="55"/>
      <c r="CV311" s="55"/>
      <c r="CW311" s="55"/>
      <c r="CX311" s="55"/>
      <c r="CY311" s="55"/>
      <c r="CZ311" s="55"/>
      <c r="DA311" s="55"/>
      <c r="DB311" s="55"/>
      <c r="DC311" s="55"/>
      <c r="DD311" s="55"/>
      <c r="DE311" s="55"/>
      <c r="DF311" s="55"/>
      <c r="DG311" s="55"/>
      <c r="DH311" s="55"/>
      <c r="DI311" s="55"/>
      <c r="DJ311" s="55"/>
      <c r="DK311" s="55"/>
      <c r="DL311" s="55"/>
      <c r="DM311" s="55"/>
      <c r="DN311" s="55"/>
      <c r="DO311" s="55"/>
      <c r="DP311" s="55"/>
      <c r="DQ311" s="55"/>
      <c r="DR311" s="55"/>
      <c r="DS311" s="55"/>
      <c r="DT311" s="55"/>
      <c r="DU311" s="55"/>
      <c r="DV311" s="55"/>
      <c r="DW311" s="55"/>
      <c r="DX311" s="55"/>
      <c r="DY311" s="55"/>
      <c r="DZ311" s="55"/>
      <c r="EA311" s="55"/>
    </row>
    <row r="312" spans="1:131" s="96" customFormat="1">
      <c r="A312" s="95"/>
      <c r="B312" s="372">
        <v>44508</v>
      </c>
      <c r="C312" s="370">
        <f t="shared" si="10"/>
        <v>44508</v>
      </c>
      <c r="D312" s="371">
        <v>6</v>
      </c>
      <c r="E312" s="87">
        <f>NOV!L13</f>
        <v>0</v>
      </c>
      <c r="F312" s="87">
        <f>NOV!N13</f>
        <v>0</v>
      </c>
      <c r="G312" s="85">
        <f>Configurar!$B$14</f>
        <v>1000</v>
      </c>
      <c r="H312" s="87">
        <f>H311+(Configurar!$B$14*Configurar!$B$18)</f>
        <v>12750</v>
      </c>
      <c r="I312" s="238">
        <f>I311+(Configurar!$B$14*Configurar!$B$20)</f>
        <v>5700</v>
      </c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373">
        <v>44529</v>
      </c>
      <c r="AE312" s="374">
        <f t="shared" si="9"/>
        <v>44529</v>
      </c>
      <c r="AF312" s="95"/>
      <c r="AG312" s="95"/>
      <c r="AH312" s="95"/>
      <c r="AI312" s="95"/>
      <c r="AJ312" s="95"/>
      <c r="AK312" s="95"/>
      <c r="AL312" s="95"/>
      <c r="AM312" s="95"/>
      <c r="AN312" s="251"/>
      <c r="AO312" s="251"/>
      <c r="AP312" s="454"/>
      <c r="AQ312" s="251"/>
      <c r="AR312" s="251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CI312" s="55"/>
      <c r="CJ312" s="55"/>
      <c r="CK312" s="55"/>
      <c r="CL312" s="55"/>
      <c r="CM312" s="55"/>
      <c r="CN312" s="55"/>
      <c r="CO312" s="55"/>
      <c r="CP312" s="55"/>
      <c r="CQ312" s="55"/>
      <c r="CR312" s="55"/>
      <c r="CS312" s="55"/>
      <c r="CT312" s="55"/>
      <c r="CU312" s="55"/>
      <c r="CV312" s="55"/>
      <c r="CW312" s="55"/>
      <c r="CX312" s="55"/>
      <c r="CY312" s="55"/>
      <c r="CZ312" s="55"/>
      <c r="DA312" s="55"/>
      <c r="DB312" s="55"/>
      <c r="DC312" s="55"/>
      <c r="DD312" s="55"/>
      <c r="DE312" s="55"/>
      <c r="DF312" s="55"/>
      <c r="DG312" s="55"/>
      <c r="DH312" s="55"/>
      <c r="DI312" s="55"/>
      <c r="DJ312" s="55"/>
      <c r="DK312" s="55"/>
      <c r="DL312" s="55"/>
      <c r="DM312" s="55"/>
      <c r="DN312" s="55"/>
      <c r="DO312" s="55"/>
      <c r="DP312" s="55"/>
      <c r="DQ312" s="55"/>
      <c r="DR312" s="55"/>
      <c r="DS312" s="55"/>
      <c r="DT312" s="55"/>
      <c r="DU312" s="55"/>
      <c r="DV312" s="55"/>
      <c r="DW312" s="55"/>
      <c r="DX312" s="55"/>
      <c r="DY312" s="55"/>
      <c r="DZ312" s="55"/>
      <c r="EA312" s="55"/>
    </row>
    <row r="313" spans="1:131" s="96" customFormat="1">
      <c r="A313" s="95"/>
      <c r="B313" s="372">
        <v>44509</v>
      </c>
      <c r="C313" s="370">
        <f t="shared" si="10"/>
        <v>44509</v>
      </c>
      <c r="D313" s="371">
        <v>7</v>
      </c>
      <c r="E313" s="87">
        <f>NOV!L14</f>
        <v>0</v>
      </c>
      <c r="F313" s="87">
        <f>NOV!N14</f>
        <v>0</v>
      </c>
      <c r="G313" s="85">
        <f>Configurar!$B$14</f>
        <v>1000</v>
      </c>
      <c r="H313" s="87">
        <f>H312+(Configurar!$B$14*Configurar!$B$18)</f>
        <v>12800</v>
      </c>
      <c r="I313" s="238">
        <f>I312+(Configurar!$B$14*Configurar!$B$20)</f>
        <v>5720</v>
      </c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373">
        <v>44530</v>
      </c>
      <c r="AE313" s="374">
        <f t="shared" si="9"/>
        <v>44530</v>
      </c>
      <c r="AF313" s="95"/>
      <c r="AG313" s="95"/>
      <c r="AH313" s="95"/>
      <c r="AI313" s="95"/>
      <c r="AJ313" s="95"/>
      <c r="AK313" s="95"/>
      <c r="AL313" s="95"/>
      <c r="AM313" s="95"/>
      <c r="AN313" s="251"/>
      <c r="AO313" s="251"/>
      <c r="AP313" s="454"/>
      <c r="AQ313" s="251"/>
      <c r="AR313" s="251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CI313" s="55"/>
      <c r="CJ313" s="55"/>
      <c r="CK313" s="55"/>
      <c r="CL313" s="55"/>
      <c r="CM313" s="55"/>
      <c r="CN313" s="55"/>
      <c r="CO313" s="55"/>
      <c r="CP313" s="55"/>
      <c r="CQ313" s="55"/>
      <c r="CR313" s="55"/>
      <c r="CS313" s="55"/>
      <c r="CT313" s="55"/>
      <c r="CU313" s="55"/>
      <c r="CV313" s="55"/>
      <c r="CW313" s="55"/>
      <c r="CX313" s="55"/>
      <c r="CY313" s="55"/>
      <c r="CZ313" s="55"/>
      <c r="DA313" s="55"/>
      <c r="DB313" s="55"/>
      <c r="DC313" s="55"/>
      <c r="DD313" s="55"/>
      <c r="DE313" s="55"/>
      <c r="DF313" s="55"/>
      <c r="DG313" s="55"/>
      <c r="DH313" s="55"/>
      <c r="DI313" s="55"/>
      <c r="DJ313" s="55"/>
      <c r="DK313" s="55"/>
      <c r="DL313" s="55"/>
      <c r="DM313" s="55"/>
      <c r="DN313" s="55"/>
      <c r="DO313" s="55"/>
      <c r="DP313" s="55"/>
      <c r="DQ313" s="55"/>
      <c r="DR313" s="55"/>
      <c r="DS313" s="55"/>
      <c r="DT313" s="55"/>
      <c r="DU313" s="55"/>
      <c r="DV313" s="55"/>
      <c r="DW313" s="55"/>
      <c r="DX313" s="55"/>
      <c r="DY313" s="55"/>
      <c r="DZ313" s="55"/>
      <c r="EA313" s="55"/>
    </row>
    <row r="314" spans="1:131" s="96" customFormat="1">
      <c r="A314" s="95"/>
      <c r="B314" s="372">
        <v>44510</v>
      </c>
      <c r="C314" s="370">
        <f t="shared" si="10"/>
        <v>44510</v>
      </c>
      <c r="D314" s="371">
        <v>8</v>
      </c>
      <c r="E314" s="87">
        <f>NOV!L15</f>
        <v>0</v>
      </c>
      <c r="F314" s="87">
        <f>NOV!N15</f>
        <v>0</v>
      </c>
      <c r="G314" s="85">
        <f>Configurar!$B$14</f>
        <v>1000</v>
      </c>
      <c r="H314" s="87">
        <f>H313+(Configurar!$B$14*Configurar!$B$18)</f>
        <v>12850</v>
      </c>
      <c r="I314" s="238">
        <f>I313+(Configurar!$B$14*Configurar!$B$20)</f>
        <v>5740</v>
      </c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373"/>
      <c r="AE314" s="374"/>
      <c r="AF314" s="95"/>
      <c r="AG314" s="95"/>
      <c r="AH314" s="95"/>
      <c r="AI314" s="95"/>
      <c r="AJ314" s="95"/>
      <c r="AK314" s="95"/>
      <c r="AL314" s="95"/>
      <c r="AM314" s="95"/>
      <c r="AN314" s="251"/>
      <c r="AO314" s="251"/>
      <c r="AP314" s="454"/>
      <c r="AQ314" s="251"/>
      <c r="AR314" s="251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CI314" s="55"/>
      <c r="CJ314" s="55"/>
      <c r="CK314" s="55"/>
      <c r="CL314" s="55"/>
      <c r="CM314" s="55"/>
      <c r="CN314" s="55"/>
      <c r="CO314" s="55"/>
      <c r="CP314" s="55"/>
      <c r="CQ314" s="55"/>
      <c r="CR314" s="55"/>
      <c r="CS314" s="55"/>
      <c r="CT314" s="55"/>
      <c r="CU314" s="55"/>
      <c r="CV314" s="55"/>
      <c r="CW314" s="55"/>
      <c r="CX314" s="55"/>
      <c r="CY314" s="55"/>
      <c r="CZ314" s="55"/>
      <c r="DA314" s="55"/>
      <c r="DB314" s="55"/>
      <c r="DC314" s="55"/>
      <c r="DD314" s="55"/>
      <c r="DE314" s="55"/>
      <c r="DF314" s="55"/>
      <c r="DG314" s="55"/>
      <c r="DH314" s="55"/>
      <c r="DI314" s="55"/>
      <c r="DJ314" s="55"/>
      <c r="DK314" s="55"/>
      <c r="DL314" s="55"/>
      <c r="DM314" s="55"/>
      <c r="DN314" s="55"/>
      <c r="DO314" s="55"/>
      <c r="DP314" s="55"/>
      <c r="DQ314" s="55"/>
      <c r="DR314" s="55"/>
      <c r="DS314" s="55"/>
      <c r="DT314" s="55"/>
      <c r="DU314" s="55"/>
      <c r="DV314" s="55"/>
      <c r="DW314" s="55"/>
      <c r="DX314" s="55"/>
      <c r="DY314" s="55"/>
      <c r="DZ314" s="55"/>
      <c r="EA314" s="55"/>
    </row>
    <row r="315" spans="1:131" s="96" customFormat="1">
      <c r="A315" s="95"/>
      <c r="B315" s="372">
        <v>44511</v>
      </c>
      <c r="C315" s="370">
        <f t="shared" si="10"/>
        <v>44511</v>
      </c>
      <c r="D315" s="371">
        <v>9</v>
      </c>
      <c r="E315" s="87">
        <f>NOV!L16</f>
        <v>0</v>
      </c>
      <c r="F315" s="87">
        <f>NOV!N16</f>
        <v>0</v>
      </c>
      <c r="G315" s="85">
        <f>Configurar!$B$14</f>
        <v>1000</v>
      </c>
      <c r="H315" s="87">
        <f>H314+(Configurar!$B$14*Configurar!$B$18)</f>
        <v>12900</v>
      </c>
      <c r="I315" s="238">
        <f>I314+(Configurar!$B$14*Configurar!$B$20)</f>
        <v>5760</v>
      </c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373">
        <v>44531</v>
      </c>
      <c r="AE315" s="374">
        <f t="shared" si="9"/>
        <v>44531</v>
      </c>
      <c r="AF315" s="95"/>
      <c r="AG315" s="95"/>
      <c r="AH315" s="95"/>
      <c r="AI315" s="95"/>
      <c r="AJ315" s="95"/>
      <c r="AK315" s="95"/>
      <c r="AL315" s="95"/>
      <c r="AM315" s="95"/>
      <c r="AN315" s="251"/>
      <c r="AO315" s="251"/>
      <c r="AP315" s="454"/>
      <c r="AQ315" s="251"/>
      <c r="AR315" s="251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CI315" s="55"/>
      <c r="CJ315" s="55"/>
      <c r="CK315" s="55"/>
      <c r="CL315" s="55"/>
      <c r="CM315" s="55"/>
      <c r="CN315" s="55"/>
      <c r="CO315" s="55"/>
      <c r="CP315" s="55"/>
      <c r="CQ315" s="55"/>
      <c r="CR315" s="55"/>
      <c r="CS315" s="55"/>
      <c r="CT315" s="55"/>
      <c r="CU315" s="55"/>
      <c r="CV315" s="55"/>
      <c r="CW315" s="55"/>
      <c r="CX315" s="55"/>
      <c r="CY315" s="55"/>
      <c r="CZ315" s="55"/>
      <c r="DA315" s="55"/>
      <c r="DB315" s="55"/>
      <c r="DC315" s="55"/>
      <c r="DD315" s="55"/>
      <c r="DE315" s="55"/>
      <c r="DF315" s="55"/>
      <c r="DG315" s="55"/>
      <c r="DH315" s="55"/>
      <c r="DI315" s="55"/>
      <c r="DJ315" s="55"/>
      <c r="DK315" s="55"/>
      <c r="DL315" s="55"/>
      <c r="DM315" s="55"/>
      <c r="DN315" s="55"/>
      <c r="DO315" s="55"/>
      <c r="DP315" s="55"/>
      <c r="DQ315" s="55"/>
      <c r="DR315" s="55"/>
      <c r="DS315" s="55"/>
      <c r="DT315" s="55"/>
      <c r="DU315" s="55"/>
      <c r="DV315" s="55"/>
      <c r="DW315" s="55"/>
      <c r="DX315" s="55"/>
      <c r="DY315" s="55"/>
      <c r="DZ315" s="55"/>
      <c r="EA315" s="55"/>
    </row>
    <row r="316" spans="1:131" s="96" customFormat="1">
      <c r="A316" s="95"/>
      <c r="B316" s="372">
        <v>44512</v>
      </c>
      <c r="C316" s="370">
        <f t="shared" si="10"/>
        <v>44512</v>
      </c>
      <c r="D316" s="371">
        <v>10</v>
      </c>
      <c r="E316" s="87">
        <f>NOV!L17</f>
        <v>0</v>
      </c>
      <c r="F316" s="87">
        <f>NOV!N17</f>
        <v>0</v>
      </c>
      <c r="G316" s="85">
        <f>Configurar!$B$14</f>
        <v>1000</v>
      </c>
      <c r="H316" s="87">
        <f>H315+(Configurar!$B$14*Configurar!$B$18)</f>
        <v>12950</v>
      </c>
      <c r="I316" s="238">
        <f>I315+(Configurar!$B$14*Configurar!$B$20)</f>
        <v>5780</v>
      </c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373">
        <v>44532</v>
      </c>
      <c r="AE316" s="374">
        <f t="shared" si="9"/>
        <v>44532</v>
      </c>
      <c r="AF316" s="95"/>
      <c r="AG316" s="95"/>
      <c r="AH316" s="95"/>
      <c r="AI316" s="95"/>
      <c r="AJ316" s="95"/>
      <c r="AK316" s="95"/>
      <c r="AL316" s="95"/>
      <c r="AM316" s="95"/>
      <c r="AN316" s="251"/>
      <c r="AO316" s="251"/>
      <c r="AP316" s="454"/>
      <c r="AQ316" s="251"/>
      <c r="AR316" s="251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CI316" s="55"/>
      <c r="CJ316" s="55"/>
      <c r="CK316" s="55"/>
      <c r="CL316" s="55"/>
      <c r="CM316" s="55"/>
      <c r="CN316" s="55"/>
      <c r="CO316" s="55"/>
      <c r="CP316" s="55"/>
      <c r="CQ316" s="55"/>
      <c r="CR316" s="55"/>
      <c r="CS316" s="55"/>
      <c r="CT316" s="55"/>
      <c r="CU316" s="55"/>
      <c r="CV316" s="55"/>
      <c r="CW316" s="55"/>
      <c r="CX316" s="55"/>
      <c r="CY316" s="55"/>
      <c r="CZ316" s="55"/>
      <c r="DA316" s="55"/>
      <c r="DB316" s="55"/>
      <c r="DC316" s="55"/>
      <c r="DD316" s="55"/>
      <c r="DE316" s="55"/>
      <c r="DF316" s="55"/>
      <c r="DG316" s="55"/>
      <c r="DH316" s="55"/>
      <c r="DI316" s="55"/>
      <c r="DJ316" s="55"/>
      <c r="DK316" s="55"/>
      <c r="DL316" s="55"/>
      <c r="DM316" s="55"/>
      <c r="DN316" s="55"/>
      <c r="DO316" s="55"/>
      <c r="DP316" s="55"/>
      <c r="DQ316" s="55"/>
      <c r="DR316" s="55"/>
      <c r="DS316" s="55"/>
      <c r="DT316" s="55"/>
      <c r="DU316" s="55"/>
      <c r="DV316" s="55"/>
      <c r="DW316" s="55"/>
      <c r="DX316" s="55"/>
      <c r="DY316" s="55"/>
      <c r="DZ316" s="55"/>
      <c r="EA316" s="55"/>
    </row>
    <row r="317" spans="1:131" s="96" customFormat="1">
      <c r="A317" s="95"/>
      <c r="B317" s="372">
        <v>44515</v>
      </c>
      <c r="C317" s="370">
        <f t="shared" si="10"/>
        <v>44515</v>
      </c>
      <c r="D317" s="371">
        <v>11</v>
      </c>
      <c r="E317" s="87">
        <f>NOV!L18</f>
        <v>0</v>
      </c>
      <c r="F317" s="87">
        <f>NOV!N18</f>
        <v>0</v>
      </c>
      <c r="G317" s="85">
        <f>Configurar!$B$14</f>
        <v>1000</v>
      </c>
      <c r="H317" s="87">
        <f>H316+(Configurar!$B$14*Configurar!$B$18)</f>
        <v>13000</v>
      </c>
      <c r="I317" s="238">
        <f>I316+(Configurar!$B$14*Configurar!$B$20)</f>
        <v>5800</v>
      </c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373">
        <v>44533</v>
      </c>
      <c r="AE317" s="374">
        <f t="shared" si="9"/>
        <v>44533</v>
      </c>
      <c r="AF317" s="95"/>
      <c r="AG317" s="95"/>
      <c r="AH317" s="95"/>
      <c r="AI317" s="95"/>
      <c r="AJ317" s="95"/>
      <c r="AK317" s="95"/>
      <c r="AL317" s="95"/>
      <c r="AM317" s="95"/>
      <c r="AN317" s="251"/>
      <c r="AO317" s="251"/>
      <c r="AP317" s="454"/>
      <c r="AQ317" s="251"/>
      <c r="AR317" s="251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CI317" s="55"/>
      <c r="CJ317" s="55"/>
      <c r="CK317" s="55"/>
      <c r="CL317" s="55"/>
      <c r="CM317" s="55"/>
      <c r="CN317" s="55"/>
      <c r="CO317" s="55"/>
      <c r="CP317" s="55"/>
      <c r="CQ317" s="55"/>
      <c r="CR317" s="55"/>
      <c r="CS317" s="55"/>
      <c r="CT317" s="55"/>
      <c r="CU317" s="55"/>
      <c r="CV317" s="55"/>
      <c r="CW317" s="55"/>
      <c r="CX317" s="55"/>
      <c r="CY317" s="55"/>
      <c r="CZ317" s="55"/>
      <c r="DA317" s="55"/>
      <c r="DB317" s="55"/>
      <c r="DC317" s="55"/>
      <c r="DD317" s="55"/>
      <c r="DE317" s="55"/>
      <c r="DF317" s="55"/>
      <c r="DG317" s="55"/>
      <c r="DH317" s="55"/>
      <c r="DI317" s="55"/>
      <c r="DJ317" s="55"/>
      <c r="DK317" s="55"/>
      <c r="DL317" s="55"/>
      <c r="DM317" s="55"/>
      <c r="DN317" s="55"/>
      <c r="DO317" s="55"/>
      <c r="DP317" s="55"/>
      <c r="DQ317" s="55"/>
      <c r="DR317" s="55"/>
      <c r="DS317" s="55"/>
      <c r="DT317" s="55"/>
      <c r="DU317" s="55"/>
      <c r="DV317" s="55"/>
      <c r="DW317" s="55"/>
      <c r="DX317" s="55"/>
      <c r="DY317" s="55"/>
      <c r="DZ317" s="55"/>
      <c r="EA317" s="55"/>
    </row>
    <row r="318" spans="1:131" s="96" customFormat="1">
      <c r="A318" s="95"/>
      <c r="B318" s="372">
        <v>44516</v>
      </c>
      <c r="C318" s="370">
        <f t="shared" si="10"/>
        <v>44516</v>
      </c>
      <c r="D318" s="371">
        <v>12</v>
      </c>
      <c r="E318" s="87">
        <f>NOV!L19</f>
        <v>0</v>
      </c>
      <c r="F318" s="87">
        <f>NOV!N19</f>
        <v>0</v>
      </c>
      <c r="G318" s="85">
        <f>Configurar!$B$14</f>
        <v>1000</v>
      </c>
      <c r="H318" s="87">
        <f>H317+(Configurar!$B$14*Configurar!$B$18)</f>
        <v>13050</v>
      </c>
      <c r="I318" s="238">
        <f>I317+(Configurar!$B$14*Configurar!$B$20)</f>
        <v>5820</v>
      </c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373">
        <v>44536</v>
      </c>
      <c r="AE318" s="374">
        <f t="shared" si="9"/>
        <v>44536</v>
      </c>
      <c r="AF318" s="95"/>
      <c r="AG318" s="95"/>
      <c r="AH318" s="95"/>
      <c r="AI318" s="95"/>
      <c r="AJ318" s="95"/>
      <c r="AK318" s="95"/>
      <c r="AL318" s="95"/>
      <c r="AM318" s="95"/>
      <c r="AN318" s="251"/>
      <c r="AO318" s="251"/>
      <c r="AP318" s="454"/>
      <c r="AQ318" s="251"/>
      <c r="AR318" s="251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  <c r="CU318" s="55"/>
      <c r="CV318" s="55"/>
      <c r="CW318" s="55"/>
      <c r="CX318" s="55"/>
      <c r="CY318" s="55"/>
      <c r="CZ318" s="55"/>
      <c r="DA318" s="55"/>
      <c r="DB318" s="55"/>
      <c r="DC318" s="55"/>
      <c r="DD318" s="55"/>
      <c r="DE318" s="55"/>
      <c r="DF318" s="55"/>
      <c r="DG318" s="55"/>
      <c r="DH318" s="55"/>
      <c r="DI318" s="55"/>
      <c r="DJ318" s="55"/>
      <c r="DK318" s="55"/>
      <c r="DL318" s="55"/>
      <c r="DM318" s="55"/>
      <c r="DN318" s="55"/>
      <c r="DO318" s="55"/>
      <c r="DP318" s="55"/>
      <c r="DQ318" s="55"/>
      <c r="DR318" s="55"/>
      <c r="DS318" s="55"/>
      <c r="DT318" s="55"/>
      <c r="DU318" s="55"/>
      <c r="DV318" s="55"/>
      <c r="DW318" s="55"/>
      <c r="DX318" s="55"/>
      <c r="DY318" s="55"/>
      <c r="DZ318" s="55"/>
      <c r="EA318" s="55"/>
    </row>
    <row r="319" spans="1:131" s="96" customFormat="1">
      <c r="A319" s="95"/>
      <c r="B319" s="372">
        <v>44517</v>
      </c>
      <c r="C319" s="370">
        <f t="shared" si="10"/>
        <v>44517</v>
      </c>
      <c r="D319" s="371">
        <v>13</v>
      </c>
      <c r="E319" s="87">
        <f>NOV!L20</f>
        <v>0</v>
      </c>
      <c r="F319" s="87">
        <f>NOV!N20</f>
        <v>0</v>
      </c>
      <c r="G319" s="85">
        <f>Configurar!$B$14</f>
        <v>1000</v>
      </c>
      <c r="H319" s="87">
        <f>H318+(Configurar!$B$14*Configurar!$B$18)</f>
        <v>13100</v>
      </c>
      <c r="I319" s="238">
        <f>I318+(Configurar!$B$14*Configurar!$B$20)</f>
        <v>5840</v>
      </c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373">
        <v>44537</v>
      </c>
      <c r="AE319" s="374">
        <f t="shared" si="9"/>
        <v>44537</v>
      </c>
      <c r="AF319" s="95"/>
      <c r="AG319" s="95"/>
      <c r="AH319" s="95"/>
      <c r="AI319" s="95"/>
      <c r="AJ319" s="95"/>
      <c r="AK319" s="95"/>
      <c r="AL319" s="95"/>
      <c r="AM319" s="95"/>
      <c r="AN319" s="251"/>
      <c r="AO319" s="251"/>
      <c r="AP319" s="454"/>
      <c r="AQ319" s="251"/>
      <c r="AR319" s="251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CI319" s="55"/>
      <c r="CJ319" s="55"/>
      <c r="CK319" s="55"/>
      <c r="CL319" s="55"/>
      <c r="CM319" s="55"/>
      <c r="CN319" s="55"/>
      <c r="CO319" s="55"/>
      <c r="CP319" s="55"/>
      <c r="CQ319" s="55"/>
      <c r="CR319" s="55"/>
      <c r="CS319" s="55"/>
      <c r="CT319" s="55"/>
      <c r="CU319" s="55"/>
      <c r="CV319" s="55"/>
      <c r="CW319" s="55"/>
      <c r="CX319" s="55"/>
      <c r="CY319" s="55"/>
      <c r="CZ319" s="55"/>
      <c r="DA319" s="55"/>
      <c r="DB319" s="55"/>
      <c r="DC319" s="55"/>
      <c r="DD319" s="55"/>
      <c r="DE319" s="55"/>
      <c r="DF319" s="55"/>
      <c r="DG319" s="55"/>
      <c r="DH319" s="55"/>
      <c r="DI319" s="55"/>
      <c r="DJ319" s="55"/>
      <c r="DK319" s="55"/>
      <c r="DL319" s="55"/>
      <c r="DM319" s="55"/>
      <c r="DN319" s="55"/>
      <c r="DO319" s="55"/>
      <c r="DP319" s="55"/>
      <c r="DQ319" s="55"/>
      <c r="DR319" s="55"/>
      <c r="DS319" s="55"/>
      <c r="DT319" s="55"/>
      <c r="DU319" s="55"/>
      <c r="DV319" s="55"/>
      <c r="DW319" s="55"/>
      <c r="DX319" s="55"/>
      <c r="DY319" s="55"/>
      <c r="DZ319" s="55"/>
      <c r="EA319" s="55"/>
    </row>
    <row r="320" spans="1:131" s="96" customFormat="1">
      <c r="A320" s="95"/>
      <c r="B320" s="372">
        <v>44518</v>
      </c>
      <c r="C320" s="370">
        <f t="shared" si="10"/>
        <v>44518</v>
      </c>
      <c r="D320" s="371">
        <v>14</v>
      </c>
      <c r="E320" s="87">
        <f>NOV!L21</f>
        <v>0</v>
      </c>
      <c r="F320" s="87">
        <f>NOV!N21</f>
        <v>0</v>
      </c>
      <c r="G320" s="85">
        <f>Configurar!$B$14</f>
        <v>1000</v>
      </c>
      <c r="H320" s="87">
        <f>H319+(Configurar!$B$14*Configurar!$B$18)</f>
        <v>13150</v>
      </c>
      <c r="I320" s="238">
        <f>I319+(Configurar!$B$14*Configurar!$B$20)</f>
        <v>5860</v>
      </c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373">
        <v>44538</v>
      </c>
      <c r="AE320" s="374">
        <f t="shared" si="9"/>
        <v>44538</v>
      </c>
      <c r="AF320" s="95"/>
      <c r="AG320" s="95"/>
      <c r="AH320" s="95"/>
      <c r="AI320" s="95"/>
      <c r="AJ320" s="95"/>
      <c r="AK320" s="95"/>
      <c r="AL320" s="95"/>
      <c r="AM320" s="95"/>
      <c r="AN320" s="251"/>
      <c r="AO320" s="251"/>
      <c r="AP320" s="454"/>
      <c r="AQ320" s="251"/>
      <c r="AR320" s="251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CI320" s="55"/>
      <c r="CJ320" s="55"/>
      <c r="CK320" s="55"/>
      <c r="CL320" s="55"/>
      <c r="CM320" s="55"/>
      <c r="CN320" s="55"/>
      <c r="CO320" s="55"/>
      <c r="CP320" s="55"/>
      <c r="CQ320" s="55"/>
      <c r="CR320" s="55"/>
      <c r="CS320" s="55"/>
      <c r="CT320" s="55"/>
      <c r="CU320" s="55"/>
      <c r="CV320" s="55"/>
      <c r="CW320" s="55"/>
      <c r="CX320" s="55"/>
      <c r="CY320" s="55"/>
      <c r="CZ320" s="55"/>
      <c r="DA320" s="55"/>
      <c r="DB320" s="55"/>
      <c r="DC320" s="55"/>
      <c r="DD320" s="55"/>
      <c r="DE320" s="55"/>
      <c r="DF320" s="55"/>
      <c r="DG320" s="55"/>
      <c r="DH320" s="55"/>
      <c r="DI320" s="55"/>
      <c r="DJ320" s="55"/>
      <c r="DK320" s="55"/>
      <c r="DL320" s="55"/>
      <c r="DM320" s="55"/>
      <c r="DN320" s="55"/>
      <c r="DO320" s="55"/>
      <c r="DP320" s="55"/>
      <c r="DQ320" s="55"/>
      <c r="DR320" s="55"/>
      <c r="DS320" s="55"/>
      <c r="DT320" s="55"/>
      <c r="DU320" s="55"/>
      <c r="DV320" s="55"/>
      <c r="DW320" s="55"/>
      <c r="DX320" s="55"/>
      <c r="DY320" s="55"/>
      <c r="DZ320" s="55"/>
      <c r="EA320" s="55"/>
    </row>
    <row r="321" spans="1:131" s="96" customFormat="1">
      <c r="A321" s="95"/>
      <c r="B321" s="372">
        <v>44519</v>
      </c>
      <c r="C321" s="370">
        <f t="shared" si="10"/>
        <v>44519</v>
      </c>
      <c r="D321" s="371">
        <v>15</v>
      </c>
      <c r="E321" s="87">
        <f>NOV!L22</f>
        <v>0</v>
      </c>
      <c r="F321" s="87">
        <f>NOV!N22</f>
        <v>0</v>
      </c>
      <c r="G321" s="85">
        <f>Configurar!$B$14</f>
        <v>1000</v>
      </c>
      <c r="H321" s="87">
        <f>H320+(Configurar!$B$14*Configurar!$B$18)</f>
        <v>13200</v>
      </c>
      <c r="I321" s="238">
        <f>I320+(Configurar!$B$14*Configurar!$B$20)</f>
        <v>5880</v>
      </c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373">
        <v>44539</v>
      </c>
      <c r="AE321" s="374">
        <f t="shared" si="9"/>
        <v>44539</v>
      </c>
      <c r="AF321" s="95"/>
      <c r="AG321" s="95"/>
      <c r="AH321" s="95"/>
      <c r="AI321" s="95"/>
      <c r="AJ321" s="95"/>
      <c r="AK321" s="95"/>
      <c r="AL321" s="95"/>
      <c r="AM321" s="95"/>
      <c r="AN321" s="251"/>
      <c r="AO321" s="251"/>
      <c r="AP321" s="454"/>
      <c r="AQ321" s="251"/>
      <c r="AR321" s="251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CI321" s="55"/>
      <c r="CJ321" s="55"/>
      <c r="CK321" s="55"/>
      <c r="CL321" s="55"/>
      <c r="CM321" s="55"/>
      <c r="CN321" s="55"/>
      <c r="CO321" s="55"/>
      <c r="CP321" s="55"/>
      <c r="CQ321" s="55"/>
      <c r="CR321" s="55"/>
      <c r="CS321" s="55"/>
      <c r="CT321" s="55"/>
      <c r="CU321" s="55"/>
      <c r="CV321" s="55"/>
      <c r="CW321" s="55"/>
      <c r="CX321" s="55"/>
      <c r="CY321" s="55"/>
      <c r="CZ321" s="55"/>
      <c r="DA321" s="55"/>
      <c r="DB321" s="55"/>
      <c r="DC321" s="55"/>
      <c r="DD321" s="55"/>
      <c r="DE321" s="55"/>
      <c r="DF321" s="55"/>
      <c r="DG321" s="55"/>
      <c r="DH321" s="55"/>
      <c r="DI321" s="55"/>
      <c r="DJ321" s="55"/>
      <c r="DK321" s="55"/>
      <c r="DL321" s="55"/>
      <c r="DM321" s="55"/>
      <c r="DN321" s="55"/>
      <c r="DO321" s="55"/>
      <c r="DP321" s="55"/>
      <c r="DQ321" s="55"/>
      <c r="DR321" s="55"/>
      <c r="DS321" s="55"/>
      <c r="DT321" s="55"/>
      <c r="DU321" s="55"/>
      <c r="DV321" s="55"/>
      <c r="DW321" s="55"/>
      <c r="DX321" s="55"/>
      <c r="DY321" s="55"/>
      <c r="DZ321" s="55"/>
      <c r="EA321" s="55"/>
    </row>
    <row r="322" spans="1:131" s="96" customFormat="1">
      <c r="A322" s="95"/>
      <c r="B322" s="372">
        <v>44522</v>
      </c>
      <c r="C322" s="370">
        <f t="shared" si="10"/>
        <v>44522</v>
      </c>
      <c r="D322" s="371">
        <v>16</v>
      </c>
      <c r="E322" s="87">
        <f>NOV!L23</f>
        <v>0</v>
      </c>
      <c r="F322" s="87">
        <f>NOV!N23</f>
        <v>0</v>
      </c>
      <c r="G322" s="85">
        <f>Configurar!$B$14</f>
        <v>1000</v>
      </c>
      <c r="H322" s="87">
        <f>H321+(Configurar!$B$14*Configurar!$B$18)</f>
        <v>13250</v>
      </c>
      <c r="I322" s="238">
        <f>I321+(Configurar!$B$14*Configurar!$B$20)</f>
        <v>5900</v>
      </c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373">
        <v>44540</v>
      </c>
      <c r="AE322" s="374">
        <f t="shared" si="9"/>
        <v>44540</v>
      </c>
      <c r="AF322" s="95"/>
      <c r="AG322" s="95"/>
      <c r="AH322" s="95"/>
      <c r="AI322" s="95"/>
      <c r="AJ322" s="95"/>
      <c r="AK322" s="95"/>
      <c r="AL322" s="95"/>
      <c r="AM322" s="95"/>
      <c r="AN322" s="251"/>
      <c r="AO322" s="251"/>
      <c r="AP322" s="454"/>
      <c r="AQ322" s="251"/>
      <c r="AR322" s="251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CI322" s="55"/>
      <c r="CJ322" s="55"/>
      <c r="CK322" s="55"/>
      <c r="CL322" s="55"/>
      <c r="CM322" s="55"/>
      <c r="CN322" s="55"/>
      <c r="CO322" s="55"/>
      <c r="CP322" s="55"/>
      <c r="CQ322" s="55"/>
      <c r="CR322" s="55"/>
      <c r="CS322" s="55"/>
      <c r="CT322" s="55"/>
      <c r="CU322" s="55"/>
      <c r="CV322" s="55"/>
      <c r="CW322" s="55"/>
      <c r="CX322" s="55"/>
      <c r="CY322" s="55"/>
      <c r="CZ322" s="55"/>
      <c r="DA322" s="55"/>
      <c r="DB322" s="55"/>
      <c r="DC322" s="55"/>
      <c r="DD322" s="55"/>
      <c r="DE322" s="55"/>
      <c r="DF322" s="55"/>
      <c r="DG322" s="55"/>
      <c r="DH322" s="55"/>
      <c r="DI322" s="55"/>
      <c r="DJ322" s="55"/>
      <c r="DK322" s="55"/>
      <c r="DL322" s="55"/>
      <c r="DM322" s="55"/>
      <c r="DN322" s="55"/>
      <c r="DO322" s="55"/>
      <c r="DP322" s="55"/>
      <c r="DQ322" s="55"/>
      <c r="DR322" s="55"/>
      <c r="DS322" s="55"/>
      <c r="DT322" s="55"/>
      <c r="DU322" s="55"/>
      <c r="DV322" s="55"/>
      <c r="DW322" s="55"/>
      <c r="DX322" s="55"/>
      <c r="DY322" s="55"/>
      <c r="DZ322" s="55"/>
      <c r="EA322" s="55"/>
    </row>
    <row r="323" spans="1:131" s="96" customFormat="1">
      <c r="A323" s="95"/>
      <c r="B323" s="372">
        <v>44523</v>
      </c>
      <c r="C323" s="370">
        <f t="shared" si="10"/>
        <v>44523</v>
      </c>
      <c r="D323" s="371">
        <v>17</v>
      </c>
      <c r="E323" s="87">
        <f>NOV!L24</f>
        <v>0</v>
      </c>
      <c r="F323" s="87">
        <f>NOV!N24</f>
        <v>0</v>
      </c>
      <c r="G323" s="85">
        <f>Configurar!$B$14</f>
        <v>1000</v>
      </c>
      <c r="H323" s="87">
        <f>H322+(Configurar!$B$14*Configurar!$B$18)</f>
        <v>13300</v>
      </c>
      <c r="I323" s="238">
        <f>I322+(Configurar!$B$14*Configurar!$B$20)</f>
        <v>5920</v>
      </c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373">
        <v>44543</v>
      </c>
      <c r="AE323" s="374">
        <f t="shared" ref="AE323:AE337" si="11">AD323</f>
        <v>44543</v>
      </c>
      <c r="AF323" s="95"/>
      <c r="AG323" s="95"/>
      <c r="AH323" s="95"/>
      <c r="AI323" s="95"/>
      <c r="AJ323" s="95"/>
      <c r="AK323" s="95"/>
      <c r="AL323" s="95"/>
      <c r="AM323" s="95"/>
      <c r="AN323" s="251"/>
      <c r="AO323" s="251"/>
      <c r="AP323" s="454"/>
      <c r="AQ323" s="251"/>
      <c r="AR323" s="251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CI323" s="55"/>
      <c r="CJ323" s="55"/>
      <c r="CK323" s="55"/>
      <c r="CL323" s="55"/>
      <c r="CM323" s="55"/>
      <c r="CN323" s="55"/>
      <c r="CO323" s="55"/>
      <c r="CP323" s="55"/>
      <c r="CQ323" s="55"/>
      <c r="CR323" s="55"/>
      <c r="CS323" s="55"/>
      <c r="CT323" s="55"/>
      <c r="CU323" s="55"/>
      <c r="CV323" s="55"/>
      <c r="CW323" s="55"/>
      <c r="CX323" s="55"/>
      <c r="CY323" s="55"/>
      <c r="CZ323" s="55"/>
      <c r="DA323" s="55"/>
      <c r="DB323" s="55"/>
      <c r="DC323" s="55"/>
      <c r="DD323" s="55"/>
      <c r="DE323" s="55"/>
      <c r="DF323" s="55"/>
      <c r="DG323" s="55"/>
      <c r="DH323" s="55"/>
      <c r="DI323" s="55"/>
      <c r="DJ323" s="55"/>
      <c r="DK323" s="55"/>
      <c r="DL323" s="55"/>
      <c r="DM323" s="55"/>
      <c r="DN323" s="55"/>
      <c r="DO323" s="55"/>
      <c r="DP323" s="55"/>
      <c r="DQ323" s="55"/>
      <c r="DR323" s="55"/>
      <c r="DS323" s="55"/>
      <c r="DT323" s="55"/>
      <c r="DU323" s="55"/>
      <c r="DV323" s="55"/>
      <c r="DW323" s="55"/>
      <c r="DX323" s="55"/>
      <c r="DY323" s="55"/>
      <c r="DZ323" s="55"/>
      <c r="EA323" s="55"/>
    </row>
    <row r="324" spans="1:131" s="96" customFormat="1">
      <c r="A324" s="95"/>
      <c r="B324" s="372">
        <v>44524</v>
      </c>
      <c r="C324" s="370">
        <f t="shared" ref="C324:C353" si="12">B324</f>
        <v>44524</v>
      </c>
      <c r="D324" s="371">
        <v>18</v>
      </c>
      <c r="E324" s="87">
        <f>NOV!L25</f>
        <v>0</v>
      </c>
      <c r="F324" s="87">
        <f>NOV!N25</f>
        <v>0</v>
      </c>
      <c r="G324" s="85">
        <f>Configurar!$B$14</f>
        <v>1000</v>
      </c>
      <c r="H324" s="87">
        <f>H323+(Configurar!$B$14*Configurar!$B$18)</f>
        <v>13350</v>
      </c>
      <c r="I324" s="238">
        <f>I323+(Configurar!$B$14*Configurar!$B$20)</f>
        <v>5940</v>
      </c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95"/>
      <c r="AD324" s="373">
        <v>44544</v>
      </c>
      <c r="AE324" s="374">
        <f t="shared" si="11"/>
        <v>44544</v>
      </c>
      <c r="AF324" s="95"/>
      <c r="AG324" s="95"/>
      <c r="AH324" s="95"/>
      <c r="AI324" s="95"/>
      <c r="AJ324" s="95"/>
      <c r="AK324" s="95"/>
      <c r="AL324" s="95"/>
      <c r="AM324" s="95"/>
      <c r="AN324" s="251"/>
      <c r="AO324" s="251"/>
      <c r="AP324" s="454"/>
      <c r="AQ324" s="251"/>
      <c r="AR324" s="251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CI324" s="55"/>
      <c r="CJ324" s="55"/>
      <c r="CK324" s="55"/>
      <c r="CL324" s="55"/>
      <c r="CM324" s="55"/>
      <c r="CN324" s="55"/>
      <c r="CO324" s="55"/>
      <c r="CP324" s="55"/>
      <c r="CQ324" s="55"/>
      <c r="CR324" s="55"/>
      <c r="CS324" s="55"/>
      <c r="CT324" s="55"/>
      <c r="CU324" s="55"/>
      <c r="CV324" s="55"/>
      <c r="CW324" s="55"/>
      <c r="CX324" s="55"/>
      <c r="CY324" s="55"/>
      <c r="CZ324" s="55"/>
      <c r="DA324" s="55"/>
      <c r="DB324" s="55"/>
      <c r="DC324" s="55"/>
      <c r="DD324" s="55"/>
      <c r="DE324" s="55"/>
      <c r="DF324" s="55"/>
      <c r="DG324" s="55"/>
      <c r="DH324" s="55"/>
      <c r="DI324" s="55"/>
      <c r="DJ324" s="55"/>
      <c r="DK324" s="55"/>
      <c r="DL324" s="55"/>
      <c r="DM324" s="55"/>
      <c r="DN324" s="55"/>
      <c r="DO324" s="55"/>
      <c r="DP324" s="55"/>
      <c r="DQ324" s="55"/>
      <c r="DR324" s="55"/>
      <c r="DS324" s="55"/>
      <c r="DT324" s="55"/>
      <c r="DU324" s="55"/>
      <c r="DV324" s="55"/>
      <c r="DW324" s="55"/>
      <c r="DX324" s="55"/>
      <c r="DY324" s="55"/>
      <c r="DZ324" s="55"/>
      <c r="EA324" s="55"/>
    </row>
    <row r="325" spans="1:131" s="96" customFormat="1">
      <c r="A325" s="95"/>
      <c r="B325" s="372">
        <v>44525</v>
      </c>
      <c r="C325" s="370">
        <f t="shared" si="12"/>
        <v>44525</v>
      </c>
      <c r="D325" s="371">
        <v>19</v>
      </c>
      <c r="E325" s="87">
        <f>NOV!L26</f>
        <v>0</v>
      </c>
      <c r="F325" s="87">
        <f>NOV!N26</f>
        <v>0</v>
      </c>
      <c r="G325" s="85">
        <f>Configurar!$B$14</f>
        <v>1000</v>
      </c>
      <c r="H325" s="87">
        <f>H324+(Configurar!$B$14*Configurar!$B$18)</f>
        <v>13400</v>
      </c>
      <c r="I325" s="238">
        <f>I324+(Configurar!$B$14*Configurar!$B$20)</f>
        <v>5960</v>
      </c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373">
        <v>44545</v>
      </c>
      <c r="AE325" s="374">
        <f t="shared" si="11"/>
        <v>44545</v>
      </c>
      <c r="AF325" s="95"/>
      <c r="AG325" s="95"/>
      <c r="AH325" s="95"/>
      <c r="AI325" s="95"/>
      <c r="AJ325" s="95"/>
      <c r="AK325" s="95"/>
      <c r="AL325" s="95"/>
      <c r="AM325" s="95"/>
      <c r="AN325" s="251"/>
      <c r="AO325" s="251"/>
      <c r="AP325" s="454"/>
      <c r="AQ325" s="251"/>
      <c r="AR325" s="251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CI325" s="55"/>
      <c r="CJ325" s="55"/>
      <c r="CK325" s="55"/>
      <c r="CL325" s="55"/>
      <c r="CM325" s="55"/>
      <c r="CN325" s="55"/>
      <c r="CO325" s="55"/>
      <c r="CP325" s="55"/>
      <c r="CQ325" s="55"/>
      <c r="CR325" s="55"/>
      <c r="CS325" s="55"/>
      <c r="CT325" s="55"/>
      <c r="CU325" s="55"/>
      <c r="CV325" s="55"/>
      <c r="CW325" s="55"/>
      <c r="CX325" s="55"/>
      <c r="CY325" s="55"/>
      <c r="CZ325" s="55"/>
      <c r="DA325" s="55"/>
      <c r="DB325" s="55"/>
      <c r="DC325" s="55"/>
      <c r="DD325" s="55"/>
      <c r="DE325" s="55"/>
      <c r="DF325" s="55"/>
      <c r="DG325" s="55"/>
      <c r="DH325" s="55"/>
      <c r="DI325" s="55"/>
      <c r="DJ325" s="55"/>
      <c r="DK325" s="55"/>
      <c r="DL325" s="55"/>
      <c r="DM325" s="55"/>
      <c r="DN325" s="55"/>
      <c r="DO325" s="55"/>
      <c r="DP325" s="55"/>
      <c r="DQ325" s="55"/>
      <c r="DR325" s="55"/>
      <c r="DS325" s="55"/>
      <c r="DT325" s="55"/>
      <c r="DU325" s="55"/>
      <c r="DV325" s="55"/>
      <c r="DW325" s="55"/>
      <c r="DX325" s="55"/>
      <c r="DY325" s="55"/>
      <c r="DZ325" s="55"/>
      <c r="EA325" s="55"/>
    </row>
    <row r="326" spans="1:131" s="96" customFormat="1">
      <c r="A326" s="95"/>
      <c r="B326" s="372">
        <v>44526</v>
      </c>
      <c r="C326" s="370">
        <f t="shared" si="12"/>
        <v>44526</v>
      </c>
      <c r="D326" s="371">
        <v>20</v>
      </c>
      <c r="E326" s="87">
        <f>NOV!L27</f>
        <v>0</v>
      </c>
      <c r="F326" s="87">
        <f>NOV!N27</f>
        <v>0</v>
      </c>
      <c r="G326" s="85">
        <f>Configurar!$B$14</f>
        <v>1000</v>
      </c>
      <c r="H326" s="87">
        <f>H325+(Configurar!$B$14*Configurar!$B$18)</f>
        <v>13450</v>
      </c>
      <c r="I326" s="238">
        <f>I325+(Configurar!$B$14*Configurar!$B$20)</f>
        <v>5980</v>
      </c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/>
      <c r="AD326" s="373">
        <v>44546</v>
      </c>
      <c r="AE326" s="374">
        <f t="shared" si="11"/>
        <v>44546</v>
      </c>
      <c r="AF326" s="95"/>
      <c r="AG326" s="95"/>
      <c r="AH326" s="95"/>
      <c r="AI326" s="95"/>
      <c r="AJ326" s="95"/>
      <c r="AK326" s="95"/>
      <c r="AL326" s="95"/>
      <c r="AM326" s="95"/>
      <c r="AN326" s="251"/>
      <c r="AO326" s="251"/>
      <c r="AP326" s="454"/>
      <c r="AQ326" s="251"/>
      <c r="AR326" s="251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CI326" s="55"/>
      <c r="CJ326" s="55"/>
      <c r="CK326" s="55"/>
      <c r="CL326" s="55"/>
      <c r="CM326" s="55"/>
      <c r="CN326" s="55"/>
      <c r="CO326" s="55"/>
      <c r="CP326" s="55"/>
      <c r="CQ326" s="55"/>
      <c r="CR326" s="55"/>
      <c r="CS326" s="55"/>
      <c r="CT326" s="55"/>
      <c r="CU326" s="55"/>
      <c r="CV326" s="55"/>
      <c r="CW326" s="55"/>
      <c r="CX326" s="55"/>
      <c r="CY326" s="55"/>
      <c r="CZ326" s="55"/>
      <c r="DA326" s="55"/>
      <c r="DB326" s="55"/>
      <c r="DC326" s="55"/>
      <c r="DD326" s="55"/>
      <c r="DE326" s="55"/>
      <c r="DF326" s="55"/>
      <c r="DG326" s="55"/>
      <c r="DH326" s="55"/>
      <c r="DI326" s="55"/>
      <c r="DJ326" s="55"/>
      <c r="DK326" s="55"/>
      <c r="DL326" s="55"/>
      <c r="DM326" s="55"/>
      <c r="DN326" s="55"/>
      <c r="DO326" s="55"/>
      <c r="DP326" s="55"/>
      <c r="DQ326" s="55"/>
      <c r="DR326" s="55"/>
      <c r="DS326" s="55"/>
      <c r="DT326" s="55"/>
      <c r="DU326" s="55"/>
      <c r="DV326" s="55"/>
      <c r="DW326" s="55"/>
      <c r="DX326" s="55"/>
      <c r="DY326" s="55"/>
      <c r="DZ326" s="55"/>
      <c r="EA326" s="55"/>
    </row>
    <row r="327" spans="1:131" s="96" customFormat="1">
      <c r="A327" s="95"/>
      <c r="B327" s="372">
        <v>44529</v>
      </c>
      <c r="C327" s="370">
        <f t="shared" si="12"/>
        <v>44529</v>
      </c>
      <c r="D327" s="371">
        <v>21</v>
      </c>
      <c r="E327" s="87">
        <f>NOV!L28</f>
        <v>0</v>
      </c>
      <c r="F327" s="87">
        <f>NOV!N28</f>
        <v>0</v>
      </c>
      <c r="G327" s="85">
        <f>Configurar!$B$14</f>
        <v>1000</v>
      </c>
      <c r="H327" s="87">
        <f>H326+(Configurar!$B$14*Configurar!$B$18)</f>
        <v>13500</v>
      </c>
      <c r="I327" s="238">
        <f>I326+(Configurar!$B$14*Configurar!$B$20)</f>
        <v>6000</v>
      </c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373">
        <v>44547</v>
      </c>
      <c r="AE327" s="374">
        <f t="shared" si="11"/>
        <v>44547</v>
      </c>
      <c r="AF327" s="95"/>
      <c r="AG327" s="95"/>
      <c r="AH327" s="95"/>
      <c r="AI327" s="95"/>
      <c r="AJ327" s="95"/>
      <c r="AK327" s="95"/>
      <c r="AL327" s="95"/>
      <c r="AM327" s="95"/>
      <c r="AN327" s="251"/>
      <c r="AO327" s="251"/>
      <c r="AP327" s="454"/>
      <c r="AQ327" s="251"/>
      <c r="AR327" s="251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CI327" s="55"/>
      <c r="CJ327" s="55"/>
      <c r="CK327" s="55"/>
      <c r="CL327" s="55"/>
      <c r="CM327" s="55"/>
      <c r="CN327" s="55"/>
      <c r="CO327" s="55"/>
      <c r="CP327" s="55"/>
      <c r="CQ327" s="55"/>
      <c r="CR327" s="55"/>
      <c r="CS327" s="55"/>
      <c r="CT327" s="55"/>
      <c r="CU327" s="55"/>
      <c r="CV327" s="55"/>
      <c r="CW327" s="55"/>
      <c r="CX327" s="55"/>
      <c r="CY327" s="55"/>
      <c r="CZ327" s="55"/>
      <c r="DA327" s="55"/>
      <c r="DB327" s="55"/>
      <c r="DC327" s="55"/>
      <c r="DD327" s="55"/>
      <c r="DE327" s="55"/>
      <c r="DF327" s="55"/>
      <c r="DG327" s="55"/>
      <c r="DH327" s="55"/>
      <c r="DI327" s="55"/>
      <c r="DJ327" s="55"/>
      <c r="DK327" s="55"/>
      <c r="DL327" s="55"/>
      <c r="DM327" s="55"/>
      <c r="DN327" s="55"/>
      <c r="DO327" s="55"/>
      <c r="DP327" s="55"/>
      <c r="DQ327" s="55"/>
      <c r="DR327" s="55"/>
      <c r="DS327" s="55"/>
      <c r="DT327" s="55"/>
      <c r="DU327" s="55"/>
      <c r="DV327" s="55"/>
      <c r="DW327" s="55"/>
      <c r="DX327" s="55"/>
      <c r="DY327" s="55"/>
      <c r="DZ327" s="55"/>
      <c r="EA327" s="55"/>
    </row>
    <row r="328" spans="1:131" s="96" customFormat="1">
      <c r="A328" s="95"/>
      <c r="B328" s="372">
        <v>44530</v>
      </c>
      <c r="C328" s="370">
        <f t="shared" si="12"/>
        <v>44530</v>
      </c>
      <c r="D328" s="371">
        <v>22</v>
      </c>
      <c r="E328" s="87">
        <f>NOV!L29</f>
        <v>0</v>
      </c>
      <c r="F328" s="87">
        <f>NOV!N29</f>
        <v>0</v>
      </c>
      <c r="G328" s="85">
        <f>Configurar!$B$14</f>
        <v>1000</v>
      </c>
      <c r="H328" s="87">
        <f>H327+(Configurar!$B$14*Configurar!$B$18)</f>
        <v>13550</v>
      </c>
      <c r="I328" s="238">
        <f>I327+(Configurar!$B$14*Configurar!$B$20)</f>
        <v>6020</v>
      </c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373">
        <v>44550</v>
      </c>
      <c r="AE328" s="374">
        <f t="shared" si="11"/>
        <v>44550</v>
      </c>
      <c r="AF328" s="95"/>
      <c r="AG328" s="95"/>
      <c r="AH328" s="95"/>
      <c r="AI328" s="95"/>
      <c r="AJ328" s="95"/>
      <c r="AK328" s="95"/>
      <c r="AL328" s="95"/>
      <c r="AM328" s="95"/>
      <c r="AN328" s="251"/>
      <c r="AO328" s="251"/>
      <c r="AP328" s="454"/>
      <c r="AQ328" s="251"/>
      <c r="AR328" s="251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CI328" s="55"/>
      <c r="CJ328" s="55"/>
      <c r="CK328" s="55"/>
      <c r="CL328" s="55"/>
      <c r="CM328" s="55"/>
      <c r="CN328" s="55"/>
      <c r="CO328" s="55"/>
      <c r="CP328" s="55"/>
      <c r="CQ328" s="55"/>
      <c r="CR328" s="55"/>
      <c r="CS328" s="55"/>
      <c r="CT328" s="55"/>
      <c r="CU328" s="55"/>
      <c r="CV328" s="55"/>
      <c r="CW328" s="55"/>
      <c r="CX328" s="55"/>
      <c r="CY328" s="55"/>
      <c r="CZ328" s="55"/>
      <c r="DA328" s="55"/>
      <c r="DB328" s="55"/>
      <c r="DC328" s="55"/>
      <c r="DD328" s="55"/>
      <c r="DE328" s="55"/>
      <c r="DF328" s="55"/>
      <c r="DG328" s="55"/>
      <c r="DH328" s="55"/>
      <c r="DI328" s="55"/>
      <c r="DJ328" s="55"/>
      <c r="DK328" s="55"/>
      <c r="DL328" s="55"/>
      <c r="DM328" s="55"/>
      <c r="DN328" s="55"/>
      <c r="DO328" s="55"/>
      <c r="DP328" s="55"/>
      <c r="DQ328" s="55"/>
      <c r="DR328" s="55"/>
      <c r="DS328" s="55"/>
      <c r="DT328" s="55"/>
      <c r="DU328" s="55"/>
      <c r="DV328" s="55"/>
      <c r="DW328" s="55"/>
      <c r="DX328" s="55"/>
      <c r="DY328" s="55"/>
      <c r="DZ328" s="55"/>
      <c r="EA328" s="55"/>
    </row>
    <row r="329" spans="1:131" s="96" customFormat="1">
      <c r="A329" s="95"/>
      <c r="B329" s="239" t="s">
        <v>46</v>
      </c>
      <c r="C329" s="370" t="str">
        <f t="shared" si="12"/>
        <v>-</v>
      </c>
      <c r="D329" s="371">
        <v>23</v>
      </c>
      <c r="E329" s="87">
        <f>NOV!L30</f>
        <v>0</v>
      </c>
      <c r="F329" s="87">
        <f>NOV!N30</f>
        <v>0</v>
      </c>
      <c r="G329" s="85">
        <f>Configurar!$B$14</f>
        <v>1000</v>
      </c>
      <c r="H329" s="87">
        <f>H328+(Configurar!$B$14*Configurar!$B$18)</f>
        <v>13600</v>
      </c>
      <c r="I329" s="238">
        <f>I328+(Configurar!$B$14*Configurar!$B$20)</f>
        <v>6040</v>
      </c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373">
        <v>44551</v>
      </c>
      <c r="AE329" s="374">
        <f t="shared" si="11"/>
        <v>44551</v>
      </c>
      <c r="AF329" s="95"/>
      <c r="AG329" s="95"/>
      <c r="AH329" s="95"/>
      <c r="AI329" s="95"/>
      <c r="AJ329" s="95"/>
      <c r="AK329" s="95"/>
      <c r="AL329" s="95"/>
      <c r="AM329" s="95"/>
      <c r="AN329" s="251"/>
      <c r="AO329" s="251"/>
      <c r="AP329" s="454"/>
      <c r="AQ329" s="251"/>
      <c r="AR329" s="251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CI329" s="55"/>
      <c r="CJ329" s="55"/>
      <c r="CK329" s="55"/>
      <c r="CL329" s="55"/>
      <c r="CM329" s="55"/>
      <c r="CN329" s="55"/>
      <c r="CO329" s="55"/>
      <c r="CP329" s="55"/>
      <c r="CQ329" s="55"/>
      <c r="CR329" s="55"/>
      <c r="CS329" s="55"/>
      <c r="CT329" s="55"/>
      <c r="CU329" s="55"/>
      <c r="CV329" s="55"/>
      <c r="CW329" s="55"/>
      <c r="CX329" s="55"/>
      <c r="CY329" s="55"/>
      <c r="CZ329" s="55"/>
      <c r="DA329" s="55"/>
      <c r="DB329" s="55"/>
      <c r="DC329" s="55"/>
      <c r="DD329" s="55"/>
      <c r="DE329" s="55"/>
      <c r="DF329" s="55"/>
      <c r="DG329" s="55"/>
      <c r="DH329" s="55"/>
      <c r="DI329" s="55"/>
      <c r="DJ329" s="55"/>
      <c r="DK329" s="55"/>
      <c r="DL329" s="55"/>
      <c r="DM329" s="55"/>
      <c r="DN329" s="55"/>
      <c r="DO329" s="55"/>
      <c r="DP329" s="55"/>
      <c r="DQ329" s="55"/>
      <c r="DR329" s="55"/>
      <c r="DS329" s="55"/>
      <c r="DT329" s="55"/>
      <c r="DU329" s="55"/>
      <c r="DV329" s="55"/>
      <c r="DW329" s="55"/>
      <c r="DX329" s="55"/>
      <c r="DY329" s="55"/>
      <c r="DZ329" s="55"/>
      <c r="EA329" s="55"/>
    </row>
    <row r="330" spans="1:131" s="96" customFormat="1">
      <c r="A330" s="95"/>
      <c r="B330" s="239"/>
      <c r="C330" s="370"/>
      <c r="D330" s="468"/>
      <c r="E330" s="87"/>
      <c r="F330" s="87"/>
      <c r="G330" s="85"/>
      <c r="H330" s="87"/>
      <c r="I330" s="238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373">
        <v>44552</v>
      </c>
      <c r="AE330" s="374">
        <f t="shared" si="11"/>
        <v>44552</v>
      </c>
      <c r="AF330" s="95"/>
      <c r="AG330" s="95"/>
      <c r="AH330" s="95"/>
      <c r="AI330" s="95"/>
      <c r="AJ330" s="95"/>
      <c r="AK330" s="95"/>
      <c r="AL330" s="95"/>
      <c r="AM330" s="95"/>
      <c r="AN330" s="251"/>
      <c r="AO330" s="251"/>
      <c r="AP330" s="454"/>
      <c r="AQ330" s="251"/>
      <c r="AR330" s="251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CI330" s="55"/>
      <c r="CJ330" s="55"/>
      <c r="CK330" s="55"/>
      <c r="CL330" s="55"/>
      <c r="CM330" s="55"/>
      <c r="CN330" s="55"/>
      <c r="CO330" s="55"/>
      <c r="CP330" s="55"/>
      <c r="CQ330" s="55"/>
      <c r="CR330" s="55"/>
      <c r="CS330" s="55"/>
      <c r="CT330" s="55"/>
      <c r="CU330" s="55"/>
      <c r="CV330" s="55"/>
      <c r="CW330" s="55"/>
      <c r="CX330" s="55"/>
      <c r="CY330" s="55"/>
      <c r="CZ330" s="55"/>
      <c r="DA330" s="55"/>
      <c r="DB330" s="55"/>
      <c r="DC330" s="55"/>
      <c r="DD330" s="55"/>
      <c r="DE330" s="55"/>
      <c r="DF330" s="55"/>
      <c r="DG330" s="55"/>
      <c r="DH330" s="55"/>
      <c r="DI330" s="55"/>
      <c r="DJ330" s="55"/>
      <c r="DK330" s="55"/>
      <c r="DL330" s="55"/>
      <c r="DM330" s="55"/>
      <c r="DN330" s="55"/>
      <c r="DO330" s="55"/>
      <c r="DP330" s="55"/>
      <c r="DQ330" s="55"/>
      <c r="DR330" s="55"/>
      <c r="DS330" s="55"/>
      <c r="DT330" s="55"/>
      <c r="DU330" s="55"/>
      <c r="DV330" s="55"/>
      <c r="DW330" s="55"/>
      <c r="DX330" s="55"/>
      <c r="DY330" s="55"/>
      <c r="DZ330" s="55"/>
      <c r="EA330" s="55"/>
    </row>
    <row r="331" spans="1:131" s="96" customFormat="1">
      <c r="A331" s="95"/>
      <c r="B331" s="372">
        <v>44531</v>
      </c>
      <c r="C331" s="370">
        <f t="shared" si="12"/>
        <v>44531</v>
      </c>
      <c r="D331" s="371">
        <v>1</v>
      </c>
      <c r="E331" s="87" t="e">
        <f>#REF!</f>
        <v>#REF!</v>
      </c>
      <c r="F331" s="87" t="e">
        <f>#REF!</f>
        <v>#REF!</v>
      </c>
      <c r="G331" s="85">
        <f>Configurar!$B$14</f>
        <v>1000</v>
      </c>
      <c r="H331" s="87">
        <f>H329+(Configurar!$B$14*Configurar!$B$18)</f>
        <v>13650</v>
      </c>
      <c r="I331" s="238">
        <f>I329+(Configurar!$B$14*Configurar!$B$20)</f>
        <v>6060</v>
      </c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373">
        <v>44553</v>
      </c>
      <c r="AE331" s="374">
        <f t="shared" si="11"/>
        <v>44553</v>
      </c>
      <c r="AF331" s="95"/>
      <c r="AG331" s="95"/>
      <c r="AH331" s="95"/>
      <c r="AI331" s="95"/>
      <c r="AJ331" s="95"/>
      <c r="AK331" s="95"/>
      <c r="AL331" s="95"/>
      <c r="AM331" s="95"/>
      <c r="AN331" s="251"/>
      <c r="AO331" s="251"/>
      <c r="AP331" s="454"/>
      <c r="AQ331" s="251"/>
      <c r="AR331" s="251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CI331" s="55"/>
      <c r="CJ331" s="55"/>
      <c r="CK331" s="55"/>
      <c r="CL331" s="55"/>
      <c r="CM331" s="55"/>
      <c r="CN331" s="55"/>
      <c r="CO331" s="55"/>
      <c r="CP331" s="55"/>
      <c r="CQ331" s="55"/>
      <c r="CR331" s="55"/>
      <c r="CS331" s="55"/>
      <c r="CT331" s="55"/>
      <c r="CU331" s="55"/>
      <c r="CV331" s="55"/>
      <c r="CW331" s="55"/>
      <c r="CX331" s="55"/>
      <c r="CY331" s="55"/>
      <c r="CZ331" s="55"/>
      <c r="DA331" s="55"/>
      <c r="DB331" s="55"/>
      <c r="DC331" s="55"/>
      <c r="DD331" s="55"/>
      <c r="DE331" s="55"/>
      <c r="DF331" s="55"/>
      <c r="DG331" s="55"/>
      <c r="DH331" s="55"/>
      <c r="DI331" s="55"/>
      <c r="DJ331" s="55"/>
      <c r="DK331" s="55"/>
      <c r="DL331" s="55"/>
      <c r="DM331" s="55"/>
      <c r="DN331" s="55"/>
      <c r="DO331" s="55"/>
      <c r="DP331" s="55"/>
      <c r="DQ331" s="55"/>
      <c r="DR331" s="55"/>
      <c r="DS331" s="55"/>
      <c r="DT331" s="55"/>
      <c r="DU331" s="55"/>
      <c r="DV331" s="55"/>
      <c r="DW331" s="55"/>
      <c r="DX331" s="55"/>
      <c r="DY331" s="55"/>
      <c r="DZ331" s="55"/>
      <c r="EA331" s="55"/>
    </row>
    <row r="332" spans="1:131" s="96" customFormat="1">
      <c r="A332" s="95"/>
      <c r="B332" s="372">
        <v>44532</v>
      </c>
      <c r="C332" s="370">
        <f t="shared" si="12"/>
        <v>44532</v>
      </c>
      <c r="D332" s="371">
        <v>2</v>
      </c>
      <c r="E332" s="87" t="e">
        <f>#REF!</f>
        <v>#REF!</v>
      </c>
      <c r="F332" s="87" t="e">
        <f>#REF!</f>
        <v>#REF!</v>
      </c>
      <c r="G332" s="85">
        <f>Configurar!$B$14</f>
        <v>1000</v>
      </c>
      <c r="H332" s="87">
        <f>H331+(Configurar!$B$14*Configurar!$B$18)</f>
        <v>13700</v>
      </c>
      <c r="I332" s="238">
        <f>I331+(Configurar!$B$14*Configurar!$B$20)</f>
        <v>6080</v>
      </c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373">
        <v>44554</v>
      </c>
      <c r="AE332" s="374">
        <f t="shared" si="11"/>
        <v>44554</v>
      </c>
      <c r="AF332" s="95"/>
      <c r="AG332" s="95"/>
      <c r="AH332" s="95"/>
      <c r="AI332" s="95"/>
      <c r="AJ332" s="95"/>
      <c r="AK332" s="95"/>
      <c r="AL332" s="95"/>
      <c r="AM332" s="95"/>
      <c r="AN332" s="251"/>
      <c r="AO332" s="251"/>
      <c r="AP332" s="454"/>
      <c r="AQ332" s="251"/>
      <c r="AR332" s="251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CI332" s="55"/>
      <c r="CJ332" s="55"/>
      <c r="CK332" s="55"/>
      <c r="CL332" s="55"/>
      <c r="CM332" s="55"/>
      <c r="CN332" s="55"/>
      <c r="CO332" s="55"/>
      <c r="CP332" s="55"/>
      <c r="CQ332" s="55"/>
      <c r="CR332" s="55"/>
      <c r="CS332" s="55"/>
      <c r="CT332" s="55"/>
      <c r="CU332" s="55"/>
      <c r="CV332" s="55"/>
      <c r="CW332" s="55"/>
      <c r="CX332" s="55"/>
      <c r="CY332" s="55"/>
      <c r="CZ332" s="55"/>
      <c r="DA332" s="55"/>
      <c r="DB332" s="55"/>
      <c r="DC332" s="55"/>
      <c r="DD332" s="55"/>
      <c r="DE332" s="55"/>
      <c r="DF332" s="55"/>
      <c r="DG332" s="55"/>
      <c r="DH332" s="55"/>
      <c r="DI332" s="55"/>
      <c r="DJ332" s="55"/>
      <c r="DK332" s="55"/>
      <c r="DL332" s="55"/>
      <c r="DM332" s="55"/>
      <c r="DN332" s="55"/>
      <c r="DO332" s="55"/>
      <c r="DP332" s="55"/>
      <c r="DQ332" s="55"/>
      <c r="DR332" s="55"/>
      <c r="DS332" s="55"/>
      <c r="DT332" s="55"/>
      <c r="DU332" s="55"/>
      <c r="DV332" s="55"/>
      <c r="DW332" s="55"/>
      <c r="DX332" s="55"/>
      <c r="DY332" s="55"/>
      <c r="DZ332" s="55"/>
      <c r="EA332" s="55"/>
    </row>
    <row r="333" spans="1:131" s="96" customFormat="1">
      <c r="A333" s="95"/>
      <c r="B333" s="372">
        <v>44533</v>
      </c>
      <c r="C333" s="370">
        <f t="shared" si="12"/>
        <v>44533</v>
      </c>
      <c r="D333" s="371">
        <v>3</v>
      </c>
      <c r="E333" s="87" t="e">
        <f>#REF!</f>
        <v>#REF!</v>
      </c>
      <c r="F333" s="87" t="e">
        <f>#REF!</f>
        <v>#REF!</v>
      </c>
      <c r="G333" s="85">
        <f>Configurar!$B$14</f>
        <v>1000</v>
      </c>
      <c r="H333" s="87">
        <f>H332+(Configurar!$B$14*Configurar!$B$18)</f>
        <v>13750</v>
      </c>
      <c r="I333" s="238">
        <f>I332+(Configurar!$B$14*Configurar!$B$20)</f>
        <v>6100</v>
      </c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95"/>
      <c r="AD333" s="373">
        <v>44557</v>
      </c>
      <c r="AE333" s="374">
        <f t="shared" si="11"/>
        <v>44557</v>
      </c>
      <c r="AF333" s="95"/>
      <c r="AG333" s="95"/>
      <c r="AH333" s="95"/>
      <c r="AI333" s="95"/>
      <c r="AJ333" s="95"/>
      <c r="AK333" s="95"/>
      <c r="AL333" s="95"/>
      <c r="AM333" s="95"/>
      <c r="AN333" s="251"/>
      <c r="AO333" s="251"/>
      <c r="AP333" s="454"/>
      <c r="AQ333" s="251"/>
      <c r="AR333" s="251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CI333" s="55"/>
      <c r="CJ333" s="55"/>
      <c r="CK333" s="55"/>
      <c r="CL333" s="55"/>
      <c r="CM333" s="55"/>
      <c r="CN333" s="55"/>
      <c r="CO333" s="55"/>
      <c r="CP333" s="55"/>
      <c r="CQ333" s="55"/>
      <c r="CR333" s="55"/>
      <c r="CS333" s="55"/>
      <c r="CT333" s="55"/>
      <c r="CU333" s="55"/>
      <c r="CV333" s="55"/>
      <c r="CW333" s="55"/>
      <c r="CX333" s="55"/>
      <c r="CY333" s="55"/>
      <c r="CZ333" s="55"/>
      <c r="DA333" s="55"/>
      <c r="DB333" s="55"/>
      <c r="DC333" s="55"/>
      <c r="DD333" s="55"/>
      <c r="DE333" s="55"/>
      <c r="DF333" s="55"/>
      <c r="DG333" s="55"/>
      <c r="DH333" s="55"/>
      <c r="DI333" s="55"/>
      <c r="DJ333" s="55"/>
      <c r="DK333" s="55"/>
      <c r="DL333" s="55"/>
      <c r="DM333" s="55"/>
      <c r="DN333" s="55"/>
      <c r="DO333" s="55"/>
      <c r="DP333" s="55"/>
      <c r="DQ333" s="55"/>
      <c r="DR333" s="55"/>
      <c r="DS333" s="55"/>
      <c r="DT333" s="55"/>
      <c r="DU333" s="55"/>
      <c r="DV333" s="55"/>
      <c r="DW333" s="55"/>
      <c r="DX333" s="55"/>
      <c r="DY333" s="55"/>
      <c r="DZ333" s="55"/>
      <c r="EA333" s="55"/>
    </row>
    <row r="334" spans="1:131" s="96" customFormat="1">
      <c r="A334" s="95"/>
      <c r="B334" s="372">
        <v>44536</v>
      </c>
      <c r="C334" s="370">
        <f t="shared" si="12"/>
        <v>44536</v>
      </c>
      <c r="D334" s="371">
        <v>4</v>
      </c>
      <c r="E334" s="87" t="e">
        <f>#REF!</f>
        <v>#REF!</v>
      </c>
      <c r="F334" s="87" t="e">
        <f>#REF!</f>
        <v>#REF!</v>
      </c>
      <c r="G334" s="85">
        <f>Configurar!$B$14</f>
        <v>1000</v>
      </c>
      <c r="H334" s="87">
        <f>H333+(Configurar!$B$14*Configurar!$B$18)</f>
        <v>13800</v>
      </c>
      <c r="I334" s="238">
        <f>I333+(Configurar!$B$14*Configurar!$B$20)</f>
        <v>6120</v>
      </c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95"/>
      <c r="AD334" s="373">
        <v>44558</v>
      </c>
      <c r="AE334" s="374">
        <f t="shared" si="11"/>
        <v>44558</v>
      </c>
      <c r="AF334" s="95"/>
      <c r="AG334" s="95"/>
      <c r="AH334" s="95"/>
      <c r="AI334" s="95"/>
      <c r="AJ334" s="95"/>
      <c r="AK334" s="95"/>
      <c r="AL334" s="95"/>
      <c r="AM334" s="95"/>
      <c r="AN334" s="251"/>
      <c r="AO334" s="251"/>
      <c r="AP334" s="454"/>
      <c r="AQ334" s="251"/>
      <c r="AR334" s="251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CI334" s="55"/>
      <c r="CJ334" s="55"/>
      <c r="CK334" s="55"/>
      <c r="CL334" s="55"/>
      <c r="CM334" s="55"/>
      <c r="CN334" s="55"/>
      <c r="CO334" s="55"/>
      <c r="CP334" s="55"/>
      <c r="CQ334" s="55"/>
      <c r="CR334" s="55"/>
      <c r="CS334" s="55"/>
      <c r="CT334" s="55"/>
      <c r="CU334" s="55"/>
      <c r="CV334" s="55"/>
      <c r="CW334" s="55"/>
      <c r="CX334" s="55"/>
      <c r="CY334" s="55"/>
      <c r="CZ334" s="55"/>
      <c r="DA334" s="55"/>
      <c r="DB334" s="55"/>
      <c r="DC334" s="55"/>
      <c r="DD334" s="55"/>
      <c r="DE334" s="55"/>
      <c r="DF334" s="55"/>
      <c r="DG334" s="55"/>
      <c r="DH334" s="55"/>
      <c r="DI334" s="55"/>
      <c r="DJ334" s="55"/>
      <c r="DK334" s="55"/>
      <c r="DL334" s="55"/>
      <c r="DM334" s="55"/>
      <c r="DN334" s="55"/>
      <c r="DO334" s="55"/>
      <c r="DP334" s="55"/>
      <c r="DQ334" s="55"/>
      <c r="DR334" s="55"/>
      <c r="DS334" s="55"/>
      <c r="DT334" s="55"/>
      <c r="DU334" s="55"/>
      <c r="DV334" s="55"/>
      <c r="DW334" s="55"/>
      <c r="DX334" s="55"/>
      <c r="DY334" s="55"/>
      <c r="DZ334" s="55"/>
      <c r="EA334" s="55"/>
    </row>
    <row r="335" spans="1:131" s="96" customFormat="1">
      <c r="A335" s="95"/>
      <c r="B335" s="372">
        <v>44537</v>
      </c>
      <c r="C335" s="370">
        <f t="shared" si="12"/>
        <v>44537</v>
      </c>
      <c r="D335" s="371">
        <v>5</v>
      </c>
      <c r="E335" s="87" t="e">
        <f>#REF!</f>
        <v>#REF!</v>
      </c>
      <c r="F335" s="87" t="e">
        <f>#REF!</f>
        <v>#REF!</v>
      </c>
      <c r="G335" s="85">
        <f>Configurar!$B$14</f>
        <v>1000</v>
      </c>
      <c r="H335" s="87">
        <f>H334+(Configurar!$B$14*Configurar!$B$18)</f>
        <v>13850</v>
      </c>
      <c r="I335" s="238">
        <f>I334+(Configurar!$B$14*Configurar!$B$20)</f>
        <v>6140</v>
      </c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373">
        <v>44559</v>
      </c>
      <c r="AE335" s="374">
        <f t="shared" si="11"/>
        <v>44559</v>
      </c>
      <c r="AF335" s="95"/>
      <c r="AG335" s="95"/>
      <c r="AH335" s="95"/>
      <c r="AI335" s="95"/>
      <c r="AJ335" s="95"/>
      <c r="AK335" s="95"/>
      <c r="AL335" s="95"/>
      <c r="AM335" s="95"/>
      <c r="AN335" s="251"/>
      <c r="AO335" s="251"/>
      <c r="AP335" s="454"/>
      <c r="AQ335" s="251"/>
      <c r="AR335" s="251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CI335" s="55"/>
      <c r="CJ335" s="55"/>
      <c r="CK335" s="55"/>
      <c r="CL335" s="55"/>
      <c r="CM335" s="55"/>
      <c r="CN335" s="55"/>
      <c r="CO335" s="55"/>
      <c r="CP335" s="55"/>
      <c r="CQ335" s="55"/>
      <c r="CR335" s="55"/>
      <c r="CS335" s="55"/>
      <c r="CT335" s="55"/>
      <c r="CU335" s="55"/>
      <c r="CV335" s="55"/>
      <c r="CW335" s="55"/>
      <c r="CX335" s="55"/>
      <c r="CY335" s="55"/>
      <c r="CZ335" s="55"/>
      <c r="DA335" s="55"/>
      <c r="DB335" s="55"/>
      <c r="DC335" s="55"/>
      <c r="DD335" s="55"/>
      <c r="DE335" s="55"/>
      <c r="DF335" s="55"/>
      <c r="DG335" s="55"/>
      <c r="DH335" s="55"/>
      <c r="DI335" s="55"/>
      <c r="DJ335" s="55"/>
      <c r="DK335" s="55"/>
      <c r="DL335" s="55"/>
      <c r="DM335" s="55"/>
      <c r="DN335" s="55"/>
      <c r="DO335" s="55"/>
      <c r="DP335" s="55"/>
      <c r="DQ335" s="55"/>
      <c r="DR335" s="55"/>
      <c r="DS335" s="55"/>
      <c r="DT335" s="55"/>
      <c r="DU335" s="55"/>
      <c r="DV335" s="55"/>
      <c r="DW335" s="55"/>
      <c r="DX335" s="55"/>
      <c r="DY335" s="55"/>
      <c r="DZ335" s="55"/>
      <c r="EA335" s="55"/>
    </row>
    <row r="336" spans="1:131" s="96" customFormat="1">
      <c r="A336" s="95"/>
      <c r="B336" s="372">
        <v>44538</v>
      </c>
      <c r="C336" s="370">
        <f t="shared" si="12"/>
        <v>44538</v>
      </c>
      <c r="D336" s="371">
        <v>6</v>
      </c>
      <c r="E336" s="87" t="e">
        <f>#REF!</f>
        <v>#REF!</v>
      </c>
      <c r="F336" s="87" t="e">
        <f>#REF!</f>
        <v>#REF!</v>
      </c>
      <c r="G336" s="85">
        <f>Configurar!$B$14</f>
        <v>1000</v>
      </c>
      <c r="H336" s="87">
        <f>H335+(Configurar!$B$14*Configurar!$B$18)</f>
        <v>13900</v>
      </c>
      <c r="I336" s="238">
        <f>I335+(Configurar!$B$14*Configurar!$B$20)</f>
        <v>6160</v>
      </c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95"/>
      <c r="AD336" s="373">
        <v>44560</v>
      </c>
      <c r="AE336" s="374">
        <f t="shared" si="11"/>
        <v>44560</v>
      </c>
      <c r="AF336" s="95"/>
      <c r="AG336" s="95"/>
      <c r="AH336" s="95"/>
      <c r="AI336" s="95"/>
      <c r="AJ336" s="95"/>
      <c r="AK336" s="95"/>
      <c r="AL336" s="95"/>
      <c r="AM336" s="95"/>
      <c r="AN336" s="251"/>
      <c r="AO336" s="251"/>
      <c r="AP336" s="454"/>
      <c r="AQ336" s="251"/>
      <c r="AR336" s="251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CI336" s="55"/>
      <c r="CJ336" s="55"/>
      <c r="CK336" s="55"/>
      <c r="CL336" s="55"/>
      <c r="CM336" s="55"/>
      <c r="CN336" s="55"/>
      <c r="CO336" s="55"/>
      <c r="CP336" s="55"/>
      <c r="CQ336" s="55"/>
      <c r="CR336" s="55"/>
      <c r="CS336" s="55"/>
      <c r="CT336" s="55"/>
      <c r="CU336" s="55"/>
      <c r="CV336" s="55"/>
      <c r="CW336" s="55"/>
      <c r="CX336" s="55"/>
      <c r="CY336" s="55"/>
      <c r="CZ336" s="55"/>
      <c r="DA336" s="55"/>
      <c r="DB336" s="55"/>
      <c r="DC336" s="55"/>
      <c r="DD336" s="55"/>
      <c r="DE336" s="55"/>
      <c r="DF336" s="55"/>
      <c r="DG336" s="55"/>
      <c r="DH336" s="55"/>
      <c r="DI336" s="55"/>
      <c r="DJ336" s="55"/>
      <c r="DK336" s="55"/>
      <c r="DL336" s="55"/>
      <c r="DM336" s="55"/>
      <c r="DN336" s="55"/>
      <c r="DO336" s="55"/>
      <c r="DP336" s="55"/>
      <c r="DQ336" s="55"/>
      <c r="DR336" s="55"/>
      <c r="DS336" s="55"/>
      <c r="DT336" s="55"/>
      <c r="DU336" s="55"/>
      <c r="DV336" s="55"/>
      <c r="DW336" s="55"/>
      <c r="DX336" s="55"/>
      <c r="DY336" s="55"/>
      <c r="DZ336" s="55"/>
      <c r="EA336" s="55"/>
    </row>
    <row r="337" spans="1:131" s="96" customFormat="1">
      <c r="A337" s="95"/>
      <c r="B337" s="372">
        <v>44539</v>
      </c>
      <c r="C337" s="370">
        <f t="shared" si="12"/>
        <v>44539</v>
      </c>
      <c r="D337" s="371">
        <v>7</v>
      </c>
      <c r="E337" s="87" t="e">
        <f>#REF!</f>
        <v>#REF!</v>
      </c>
      <c r="F337" s="87" t="e">
        <f>#REF!</f>
        <v>#REF!</v>
      </c>
      <c r="G337" s="85">
        <f>Configurar!$B$14</f>
        <v>1000</v>
      </c>
      <c r="H337" s="87">
        <f>H336+(Configurar!$B$14*Configurar!$B$18)</f>
        <v>13950</v>
      </c>
      <c r="I337" s="238">
        <f>I336+(Configurar!$B$14*Configurar!$B$20)</f>
        <v>6180</v>
      </c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95"/>
      <c r="AD337" s="373">
        <v>44561</v>
      </c>
      <c r="AE337" s="374">
        <f t="shared" si="11"/>
        <v>44561</v>
      </c>
      <c r="AF337" s="95"/>
      <c r="AG337" s="95"/>
      <c r="AH337" s="95"/>
      <c r="AI337" s="95"/>
      <c r="AJ337" s="95"/>
      <c r="AK337" s="95"/>
      <c r="AL337" s="95"/>
      <c r="AM337" s="95"/>
      <c r="AN337" s="251"/>
      <c r="AO337" s="251"/>
      <c r="AP337" s="454"/>
      <c r="AQ337" s="251"/>
      <c r="AR337" s="251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CI337" s="55"/>
      <c r="CJ337" s="55"/>
      <c r="CK337" s="55"/>
      <c r="CL337" s="55"/>
      <c r="CM337" s="55"/>
      <c r="CN337" s="55"/>
      <c r="CO337" s="55"/>
      <c r="CP337" s="55"/>
      <c r="CQ337" s="55"/>
      <c r="CR337" s="55"/>
      <c r="CS337" s="55"/>
      <c r="CT337" s="55"/>
      <c r="CU337" s="55"/>
      <c r="CV337" s="55"/>
      <c r="CW337" s="55"/>
      <c r="CX337" s="55"/>
      <c r="CY337" s="55"/>
      <c r="CZ337" s="55"/>
      <c r="DA337" s="55"/>
      <c r="DB337" s="55"/>
      <c r="DC337" s="55"/>
      <c r="DD337" s="55"/>
      <c r="DE337" s="55"/>
      <c r="DF337" s="55"/>
      <c r="DG337" s="55"/>
      <c r="DH337" s="55"/>
      <c r="DI337" s="55"/>
      <c r="DJ337" s="55"/>
      <c r="DK337" s="55"/>
      <c r="DL337" s="55"/>
      <c r="DM337" s="55"/>
      <c r="DN337" s="55"/>
      <c r="DO337" s="55"/>
      <c r="DP337" s="55"/>
      <c r="DQ337" s="55"/>
      <c r="DR337" s="55"/>
      <c r="DS337" s="55"/>
      <c r="DT337" s="55"/>
      <c r="DU337" s="55"/>
      <c r="DV337" s="55"/>
      <c r="DW337" s="55"/>
      <c r="DX337" s="55"/>
      <c r="DY337" s="55"/>
      <c r="DZ337" s="55"/>
      <c r="EA337" s="55"/>
    </row>
    <row r="338" spans="1:131" s="96" customFormat="1">
      <c r="A338" s="95"/>
      <c r="B338" s="372">
        <v>44540</v>
      </c>
      <c r="C338" s="370">
        <f t="shared" si="12"/>
        <v>44540</v>
      </c>
      <c r="D338" s="371">
        <v>8</v>
      </c>
      <c r="E338" s="87" t="e">
        <f>#REF!</f>
        <v>#REF!</v>
      </c>
      <c r="F338" s="87" t="e">
        <f>#REF!</f>
        <v>#REF!</v>
      </c>
      <c r="G338" s="85">
        <f>Configurar!$B$14</f>
        <v>1000</v>
      </c>
      <c r="H338" s="87">
        <f>H337+(Configurar!$B$14*Configurar!$B$18)</f>
        <v>14000</v>
      </c>
      <c r="I338" s="238">
        <f>I337+(Configurar!$B$14*Configurar!$B$20)</f>
        <v>6200</v>
      </c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373"/>
      <c r="AE338" s="374"/>
      <c r="AF338" s="95"/>
      <c r="AG338" s="95"/>
      <c r="AH338" s="95"/>
      <c r="AI338" s="95"/>
      <c r="AJ338" s="95"/>
      <c r="AK338" s="95"/>
      <c r="AL338" s="95"/>
      <c r="AM338" s="95"/>
      <c r="AN338" s="251"/>
      <c r="AO338" s="251"/>
      <c r="AP338" s="454"/>
      <c r="AQ338" s="251"/>
      <c r="AR338" s="251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CI338" s="55"/>
      <c r="CJ338" s="55"/>
      <c r="CK338" s="55"/>
      <c r="CL338" s="55"/>
      <c r="CM338" s="55"/>
      <c r="CN338" s="55"/>
      <c r="CO338" s="55"/>
      <c r="CP338" s="55"/>
      <c r="CQ338" s="55"/>
      <c r="CR338" s="55"/>
      <c r="CS338" s="55"/>
      <c r="CT338" s="55"/>
      <c r="CU338" s="55"/>
      <c r="CV338" s="55"/>
      <c r="CW338" s="55"/>
      <c r="CX338" s="55"/>
      <c r="CY338" s="55"/>
      <c r="CZ338" s="55"/>
      <c r="DA338" s="55"/>
      <c r="DB338" s="55"/>
      <c r="DC338" s="55"/>
      <c r="DD338" s="55"/>
      <c r="DE338" s="55"/>
      <c r="DF338" s="55"/>
      <c r="DG338" s="55"/>
      <c r="DH338" s="55"/>
      <c r="DI338" s="55"/>
      <c r="DJ338" s="55"/>
      <c r="DK338" s="55"/>
      <c r="DL338" s="55"/>
      <c r="DM338" s="55"/>
      <c r="DN338" s="55"/>
      <c r="DO338" s="55"/>
      <c r="DP338" s="55"/>
      <c r="DQ338" s="55"/>
      <c r="DR338" s="55"/>
      <c r="DS338" s="55"/>
      <c r="DT338" s="55"/>
      <c r="DU338" s="55"/>
      <c r="DV338" s="55"/>
      <c r="DW338" s="55"/>
      <c r="DX338" s="55"/>
      <c r="DY338" s="55"/>
      <c r="DZ338" s="55"/>
      <c r="EA338" s="55"/>
    </row>
    <row r="339" spans="1:131" s="96" customFormat="1">
      <c r="A339" s="95"/>
      <c r="B339" s="372">
        <v>44543</v>
      </c>
      <c r="C339" s="370">
        <f t="shared" si="12"/>
        <v>44543</v>
      </c>
      <c r="D339" s="371">
        <v>9</v>
      </c>
      <c r="E339" s="87" t="e">
        <f>#REF!</f>
        <v>#REF!</v>
      </c>
      <c r="F339" s="87" t="e">
        <f>#REF!</f>
        <v>#REF!</v>
      </c>
      <c r="G339" s="85">
        <f>Configurar!$B$14</f>
        <v>1000</v>
      </c>
      <c r="H339" s="87">
        <f>H338+(Configurar!$B$14*Configurar!$B$18)</f>
        <v>14050</v>
      </c>
      <c r="I339" s="238">
        <f>I338+(Configurar!$B$14*Configurar!$B$20)</f>
        <v>6220</v>
      </c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373"/>
      <c r="AE339" s="374"/>
      <c r="AF339" s="95"/>
      <c r="AG339" s="95"/>
      <c r="AH339" s="95"/>
      <c r="AI339" s="95"/>
      <c r="AJ339" s="95"/>
      <c r="AK339" s="95"/>
      <c r="AL339" s="95"/>
      <c r="AM339" s="95"/>
      <c r="AN339" s="251"/>
      <c r="AO339" s="251"/>
      <c r="AP339" s="454"/>
      <c r="AQ339" s="251"/>
      <c r="AR339" s="251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CI339" s="55"/>
      <c r="CJ339" s="55"/>
      <c r="CK339" s="55"/>
      <c r="CL339" s="55"/>
      <c r="CM339" s="55"/>
      <c r="CN339" s="55"/>
      <c r="CO339" s="55"/>
      <c r="CP339" s="55"/>
      <c r="CQ339" s="55"/>
      <c r="CR339" s="55"/>
      <c r="CS339" s="55"/>
      <c r="CT339" s="55"/>
      <c r="CU339" s="55"/>
      <c r="CV339" s="55"/>
      <c r="CW339" s="55"/>
      <c r="CX339" s="55"/>
      <c r="CY339" s="55"/>
      <c r="CZ339" s="55"/>
      <c r="DA339" s="55"/>
      <c r="DB339" s="55"/>
      <c r="DC339" s="55"/>
      <c r="DD339" s="55"/>
      <c r="DE339" s="55"/>
      <c r="DF339" s="55"/>
      <c r="DG339" s="55"/>
      <c r="DH339" s="55"/>
      <c r="DI339" s="55"/>
      <c r="DJ339" s="55"/>
      <c r="DK339" s="55"/>
      <c r="DL339" s="55"/>
      <c r="DM339" s="55"/>
      <c r="DN339" s="55"/>
      <c r="DO339" s="55"/>
      <c r="DP339" s="55"/>
      <c r="DQ339" s="55"/>
      <c r="DR339" s="55"/>
      <c r="DS339" s="55"/>
      <c r="DT339" s="55"/>
      <c r="DU339" s="55"/>
      <c r="DV339" s="55"/>
      <c r="DW339" s="55"/>
      <c r="DX339" s="55"/>
      <c r="DY339" s="55"/>
      <c r="DZ339" s="55"/>
      <c r="EA339" s="55"/>
    </row>
    <row r="340" spans="1:131" s="96" customFormat="1">
      <c r="A340" s="95"/>
      <c r="B340" s="372">
        <v>44544</v>
      </c>
      <c r="C340" s="370">
        <f t="shared" si="12"/>
        <v>44544</v>
      </c>
      <c r="D340" s="371">
        <v>10</v>
      </c>
      <c r="E340" s="87" t="e">
        <f>#REF!</f>
        <v>#REF!</v>
      </c>
      <c r="F340" s="87" t="e">
        <f>#REF!</f>
        <v>#REF!</v>
      </c>
      <c r="G340" s="85">
        <f>Configurar!$B$14</f>
        <v>1000</v>
      </c>
      <c r="H340" s="87">
        <f>H339+(Configurar!$B$14*Configurar!$B$18)</f>
        <v>14100</v>
      </c>
      <c r="I340" s="238">
        <f>I339+(Configurar!$B$14*Configurar!$B$20)</f>
        <v>6240</v>
      </c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373"/>
      <c r="AE340" s="374"/>
      <c r="AF340" s="95"/>
      <c r="AG340" s="95"/>
      <c r="AH340" s="95"/>
      <c r="AI340" s="95"/>
      <c r="AJ340" s="95"/>
      <c r="AK340" s="95"/>
      <c r="AL340" s="95"/>
      <c r="AM340" s="95"/>
      <c r="AN340" s="251"/>
      <c r="AO340" s="251"/>
      <c r="AP340" s="454"/>
      <c r="AQ340" s="251"/>
      <c r="AR340" s="251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CI340" s="55"/>
      <c r="CJ340" s="55"/>
      <c r="CK340" s="55"/>
      <c r="CL340" s="55"/>
      <c r="CM340" s="55"/>
      <c r="CN340" s="55"/>
      <c r="CO340" s="55"/>
      <c r="CP340" s="55"/>
      <c r="CQ340" s="55"/>
      <c r="CR340" s="55"/>
      <c r="CS340" s="55"/>
      <c r="CT340" s="55"/>
      <c r="CU340" s="55"/>
      <c r="CV340" s="55"/>
      <c r="CW340" s="55"/>
      <c r="CX340" s="55"/>
      <c r="CY340" s="55"/>
      <c r="CZ340" s="55"/>
      <c r="DA340" s="55"/>
      <c r="DB340" s="55"/>
      <c r="DC340" s="55"/>
      <c r="DD340" s="55"/>
      <c r="DE340" s="55"/>
      <c r="DF340" s="55"/>
      <c r="DG340" s="55"/>
      <c r="DH340" s="55"/>
      <c r="DI340" s="55"/>
      <c r="DJ340" s="55"/>
      <c r="DK340" s="55"/>
      <c r="DL340" s="55"/>
      <c r="DM340" s="55"/>
      <c r="DN340" s="55"/>
      <c r="DO340" s="55"/>
      <c r="DP340" s="55"/>
      <c r="DQ340" s="55"/>
      <c r="DR340" s="55"/>
      <c r="DS340" s="55"/>
      <c r="DT340" s="55"/>
      <c r="DU340" s="55"/>
      <c r="DV340" s="55"/>
      <c r="DW340" s="55"/>
      <c r="DX340" s="55"/>
      <c r="DY340" s="55"/>
      <c r="DZ340" s="55"/>
      <c r="EA340" s="55"/>
    </row>
    <row r="341" spans="1:131" s="96" customFormat="1">
      <c r="A341" s="95"/>
      <c r="B341" s="372">
        <v>44545</v>
      </c>
      <c r="C341" s="370">
        <f t="shared" si="12"/>
        <v>44545</v>
      </c>
      <c r="D341" s="371">
        <v>11</v>
      </c>
      <c r="E341" s="87" t="e">
        <f>#REF!</f>
        <v>#REF!</v>
      </c>
      <c r="F341" s="87" t="e">
        <f>#REF!</f>
        <v>#REF!</v>
      </c>
      <c r="G341" s="85">
        <f>Configurar!$B$14</f>
        <v>1000</v>
      </c>
      <c r="H341" s="87">
        <f>H340+(Configurar!$B$14*Configurar!$B$18)</f>
        <v>14150</v>
      </c>
      <c r="I341" s="238">
        <f>I340+(Configurar!$B$14*Configurar!$B$20)</f>
        <v>6260</v>
      </c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373"/>
      <c r="AE341" s="374"/>
      <c r="AF341" s="95"/>
      <c r="AG341" s="95"/>
      <c r="AH341" s="95"/>
      <c r="AI341" s="95"/>
      <c r="AJ341" s="95"/>
      <c r="AK341" s="95"/>
      <c r="AL341" s="95"/>
      <c r="AM341" s="95"/>
      <c r="AN341" s="251"/>
      <c r="AO341" s="251"/>
      <c r="AP341" s="454"/>
      <c r="AQ341" s="251"/>
      <c r="AR341" s="251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CI341" s="55"/>
      <c r="CJ341" s="55"/>
      <c r="CK341" s="55"/>
      <c r="CL341" s="55"/>
      <c r="CM341" s="55"/>
      <c r="CN341" s="55"/>
      <c r="CO341" s="55"/>
      <c r="CP341" s="55"/>
      <c r="CQ341" s="55"/>
      <c r="CR341" s="55"/>
      <c r="CS341" s="55"/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55"/>
      <c r="DQ341" s="55"/>
      <c r="DR341" s="55"/>
      <c r="DS341" s="55"/>
      <c r="DT341" s="55"/>
      <c r="DU341" s="55"/>
      <c r="DV341" s="55"/>
      <c r="DW341" s="55"/>
      <c r="DX341" s="55"/>
      <c r="DY341" s="55"/>
      <c r="DZ341" s="55"/>
      <c r="EA341" s="55"/>
    </row>
    <row r="342" spans="1:131" s="96" customFormat="1">
      <c r="A342" s="95"/>
      <c r="B342" s="372">
        <v>44546</v>
      </c>
      <c r="C342" s="370">
        <f t="shared" si="12"/>
        <v>44546</v>
      </c>
      <c r="D342" s="371">
        <v>12</v>
      </c>
      <c r="E342" s="87" t="e">
        <f>#REF!</f>
        <v>#REF!</v>
      </c>
      <c r="F342" s="87" t="e">
        <f>#REF!</f>
        <v>#REF!</v>
      </c>
      <c r="G342" s="85">
        <f>Configurar!$B$14</f>
        <v>1000</v>
      </c>
      <c r="H342" s="87">
        <f>H341+(Configurar!$B$14*Configurar!$B$18)</f>
        <v>14200</v>
      </c>
      <c r="I342" s="238">
        <f>I341+(Configurar!$B$14*Configurar!$B$20)</f>
        <v>6280</v>
      </c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373"/>
      <c r="AE342" s="374"/>
      <c r="AF342" s="95"/>
      <c r="AG342" s="95"/>
      <c r="AH342" s="95"/>
      <c r="AI342" s="95"/>
      <c r="AJ342" s="95"/>
      <c r="AK342" s="95"/>
      <c r="AL342" s="95"/>
      <c r="AM342" s="95"/>
      <c r="AN342" s="251"/>
      <c r="AO342" s="251"/>
      <c r="AP342" s="454"/>
      <c r="AQ342" s="251"/>
      <c r="AR342" s="251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CI342" s="55"/>
      <c r="CJ342" s="55"/>
      <c r="CK342" s="55"/>
      <c r="CL342" s="55"/>
      <c r="CM342" s="55"/>
      <c r="CN342" s="55"/>
      <c r="CO342" s="55"/>
      <c r="CP342" s="55"/>
      <c r="CQ342" s="55"/>
      <c r="CR342" s="55"/>
      <c r="CS342" s="55"/>
      <c r="CT342" s="55"/>
      <c r="CU342" s="55"/>
      <c r="CV342" s="55"/>
      <c r="CW342" s="55"/>
      <c r="CX342" s="55"/>
      <c r="CY342" s="55"/>
      <c r="CZ342" s="55"/>
      <c r="DA342" s="55"/>
      <c r="DB342" s="55"/>
      <c r="DC342" s="55"/>
      <c r="DD342" s="55"/>
      <c r="DE342" s="55"/>
      <c r="DF342" s="55"/>
      <c r="DG342" s="55"/>
      <c r="DH342" s="55"/>
      <c r="DI342" s="55"/>
      <c r="DJ342" s="55"/>
      <c r="DK342" s="55"/>
      <c r="DL342" s="55"/>
      <c r="DM342" s="55"/>
      <c r="DN342" s="55"/>
      <c r="DO342" s="55"/>
      <c r="DP342" s="55"/>
      <c r="DQ342" s="55"/>
      <c r="DR342" s="55"/>
      <c r="DS342" s="55"/>
      <c r="DT342" s="55"/>
      <c r="DU342" s="55"/>
      <c r="DV342" s="55"/>
      <c r="DW342" s="55"/>
      <c r="DX342" s="55"/>
      <c r="DY342" s="55"/>
      <c r="DZ342" s="55"/>
      <c r="EA342" s="55"/>
    </row>
    <row r="343" spans="1:131" s="96" customFormat="1">
      <c r="A343" s="95"/>
      <c r="B343" s="372">
        <v>44547</v>
      </c>
      <c r="C343" s="370">
        <f t="shared" si="12"/>
        <v>44547</v>
      </c>
      <c r="D343" s="371">
        <v>13</v>
      </c>
      <c r="E343" s="87" t="e">
        <f>#REF!</f>
        <v>#REF!</v>
      </c>
      <c r="F343" s="87" t="e">
        <f>#REF!</f>
        <v>#REF!</v>
      </c>
      <c r="G343" s="85">
        <f>Configurar!$B$14</f>
        <v>1000</v>
      </c>
      <c r="H343" s="87">
        <f>H342+(Configurar!$B$14*Configurar!$B$18)</f>
        <v>14250</v>
      </c>
      <c r="I343" s="238">
        <f>I342+(Configurar!$B$14*Configurar!$B$20)</f>
        <v>6300</v>
      </c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373"/>
      <c r="AE343" s="374"/>
      <c r="AF343" s="95"/>
      <c r="AG343" s="95"/>
      <c r="AH343" s="95"/>
      <c r="AI343" s="95"/>
      <c r="AJ343" s="95"/>
      <c r="AK343" s="95"/>
      <c r="AL343" s="95"/>
      <c r="AM343" s="95"/>
      <c r="AN343" s="251"/>
      <c r="AO343" s="251"/>
      <c r="AP343" s="454"/>
      <c r="AQ343" s="251"/>
      <c r="AR343" s="251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CI343" s="55"/>
      <c r="CJ343" s="55"/>
      <c r="CK343" s="55"/>
      <c r="CL343" s="55"/>
      <c r="CM343" s="55"/>
      <c r="CN343" s="55"/>
      <c r="CO343" s="55"/>
      <c r="CP343" s="55"/>
      <c r="CQ343" s="55"/>
      <c r="CR343" s="55"/>
      <c r="CS343" s="55"/>
      <c r="CT343" s="55"/>
      <c r="CU343" s="55"/>
      <c r="CV343" s="55"/>
      <c r="CW343" s="55"/>
      <c r="CX343" s="55"/>
      <c r="CY343" s="55"/>
      <c r="CZ343" s="55"/>
      <c r="DA343" s="55"/>
      <c r="DB343" s="55"/>
      <c r="DC343" s="55"/>
      <c r="DD343" s="55"/>
      <c r="DE343" s="55"/>
      <c r="DF343" s="55"/>
      <c r="DG343" s="55"/>
      <c r="DH343" s="55"/>
      <c r="DI343" s="55"/>
      <c r="DJ343" s="55"/>
      <c r="DK343" s="55"/>
      <c r="DL343" s="55"/>
      <c r="DM343" s="55"/>
      <c r="DN343" s="55"/>
      <c r="DO343" s="55"/>
      <c r="DP343" s="55"/>
      <c r="DQ343" s="55"/>
      <c r="DR343" s="55"/>
      <c r="DS343" s="55"/>
      <c r="DT343" s="55"/>
      <c r="DU343" s="55"/>
      <c r="DV343" s="55"/>
      <c r="DW343" s="55"/>
      <c r="DX343" s="55"/>
      <c r="DY343" s="55"/>
      <c r="DZ343" s="55"/>
      <c r="EA343" s="55"/>
    </row>
    <row r="344" spans="1:131" s="96" customFormat="1">
      <c r="A344" s="95"/>
      <c r="B344" s="372">
        <v>44550</v>
      </c>
      <c r="C344" s="370">
        <f t="shared" si="12"/>
        <v>44550</v>
      </c>
      <c r="D344" s="371">
        <v>14</v>
      </c>
      <c r="E344" s="87" t="e">
        <f>#REF!</f>
        <v>#REF!</v>
      </c>
      <c r="F344" s="87" t="e">
        <f>#REF!</f>
        <v>#REF!</v>
      </c>
      <c r="G344" s="85">
        <f>Configurar!$B$14</f>
        <v>1000</v>
      </c>
      <c r="H344" s="87">
        <f>H343+(Configurar!$B$14*Configurar!$B$18)</f>
        <v>14300</v>
      </c>
      <c r="I344" s="238">
        <f>I343+(Configurar!$B$14*Configurar!$B$20)</f>
        <v>6320</v>
      </c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373"/>
      <c r="AE344" s="374"/>
      <c r="AF344" s="95"/>
      <c r="AG344" s="95"/>
      <c r="AH344" s="95"/>
      <c r="AI344" s="95"/>
      <c r="AJ344" s="95"/>
      <c r="AK344" s="95"/>
      <c r="AL344" s="95"/>
      <c r="AM344" s="95"/>
      <c r="AN344" s="251"/>
      <c r="AO344" s="251"/>
      <c r="AP344" s="454"/>
      <c r="AQ344" s="251"/>
      <c r="AR344" s="251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CI344" s="55"/>
      <c r="CJ344" s="55"/>
      <c r="CK344" s="55"/>
      <c r="CL344" s="55"/>
      <c r="CM344" s="55"/>
      <c r="CN344" s="55"/>
      <c r="CO344" s="55"/>
      <c r="CP344" s="55"/>
      <c r="CQ344" s="55"/>
      <c r="CR344" s="55"/>
      <c r="CS344" s="55"/>
      <c r="CT344" s="55"/>
      <c r="CU344" s="55"/>
      <c r="CV344" s="55"/>
      <c r="CW344" s="55"/>
      <c r="CX344" s="55"/>
      <c r="CY344" s="55"/>
      <c r="CZ344" s="55"/>
      <c r="DA344" s="55"/>
      <c r="DB344" s="55"/>
      <c r="DC344" s="55"/>
      <c r="DD344" s="55"/>
      <c r="DE344" s="55"/>
      <c r="DF344" s="55"/>
      <c r="DG344" s="55"/>
      <c r="DH344" s="55"/>
      <c r="DI344" s="55"/>
      <c r="DJ344" s="55"/>
      <c r="DK344" s="55"/>
      <c r="DL344" s="55"/>
      <c r="DM344" s="55"/>
      <c r="DN344" s="55"/>
      <c r="DO344" s="55"/>
      <c r="DP344" s="55"/>
      <c r="DQ344" s="55"/>
      <c r="DR344" s="55"/>
      <c r="DS344" s="55"/>
      <c r="DT344" s="55"/>
      <c r="DU344" s="55"/>
      <c r="DV344" s="55"/>
      <c r="DW344" s="55"/>
      <c r="DX344" s="55"/>
      <c r="DY344" s="55"/>
      <c r="DZ344" s="55"/>
      <c r="EA344" s="55"/>
    </row>
    <row r="345" spans="1:131" s="96" customFormat="1">
      <c r="A345" s="95"/>
      <c r="B345" s="372">
        <v>44551</v>
      </c>
      <c r="C345" s="370">
        <f t="shared" si="12"/>
        <v>44551</v>
      </c>
      <c r="D345" s="371">
        <v>15</v>
      </c>
      <c r="E345" s="87" t="e">
        <f>#REF!</f>
        <v>#REF!</v>
      </c>
      <c r="F345" s="87" t="e">
        <f>#REF!</f>
        <v>#REF!</v>
      </c>
      <c r="G345" s="85">
        <f>Configurar!$B$14</f>
        <v>1000</v>
      </c>
      <c r="H345" s="87">
        <f>H344+(Configurar!$B$14*Configurar!$B$18)</f>
        <v>14350</v>
      </c>
      <c r="I345" s="238">
        <f>I344+(Configurar!$B$14*Configurar!$B$20)</f>
        <v>6340</v>
      </c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373"/>
      <c r="AE345" s="374"/>
      <c r="AF345" s="95"/>
      <c r="AG345" s="95"/>
      <c r="AH345" s="95"/>
      <c r="AI345" s="95"/>
      <c r="AJ345" s="95"/>
      <c r="AK345" s="95"/>
      <c r="AL345" s="95"/>
      <c r="AM345" s="95"/>
      <c r="AN345" s="251"/>
      <c r="AO345" s="251"/>
      <c r="AP345" s="454"/>
      <c r="AQ345" s="251"/>
      <c r="AR345" s="251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CI345" s="55"/>
      <c r="CJ345" s="55"/>
      <c r="CK345" s="55"/>
      <c r="CL345" s="55"/>
      <c r="CM345" s="55"/>
      <c r="CN345" s="55"/>
      <c r="CO345" s="55"/>
      <c r="CP345" s="55"/>
      <c r="CQ345" s="55"/>
      <c r="CR345" s="55"/>
      <c r="CS345" s="55"/>
      <c r="CT345" s="55"/>
      <c r="CU345" s="55"/>
      <c r="CV345" s="55"/>
      <c r="CW345" s="55"/>
      <c r="CX345" s="55"/>
      <c r="CY345" s="55"/>
      <c r="CZ345" s="55"/>
      <c r="DA345" s="55"/>
      <c r="DB345" s="55"/>
      <c r="DC345" s="55"/>
      <c r="DD345" s="55"/>
      <c r="DE345" s="55"/>
      <c r="DF345" s="55"/>
      <c r="DG345" s="55"/>
      <c r="DH345" s="55"/>
      <c r="DI345" s="55"/>
      <c r="DJ345" s="55"/>
      <c r="DK345" s="55"/>
      <c r="DL345" s="55"/>
      <c r="DM345" s="55"/>
      <c r="DN345" s="55"/>
      <c r="DO345" s="55"/>
      <c r="DP345" s="55"/>
      <c r="DQ345" s="55"/>
      <c r="DR345" s="55"/>
      <c r="DS345" s="55"/>
      <c r="DT345" s="55"/>
      <c r="DU345" s="55"/>
      <c r="DV345" s="55"/>
      <c r="DW345" s="55"/>
      <c r="DX345" s="55"/>
      <c r="DY345" s="55"/>
      <c r="DZ345" s="55"/>
      <c r="EA345" s="55"/>
    </row>
    <row r="346" spans="1:131" s="96" customFormat="1">
      <c r="A346" s="95"/>
      <c r="B346" s="372">
        <v>44552</v>
      </c>
      <c r="C346" s="370">
        <f t="shared" si="12"/>
        <v>44552</v>
      </c>
      <c r="D346" s="371">
        <v>16</v>
      </c>
      <c r="E346" s="87" t="e">
        <f>#REF!</f>
        <v>#REF!</v>
      </c>
      <c r="F346" s="87" t="e">
        <f>#REF!</f>
        <v>#REF!</v>
      </c>
      <c r="G346" s="85">
        <f>Configurar!$B$14</f>
        <v>1000</v>
      </c>
      <c r="H346" s="87">
        <f>H345+(Configurar!$B$14*Configurar!$B$18)</f>
        <v>14400</v>
      </c>
      <c r="I346" s="238">
        <f>I345+(Configurar!$B$14*Configurar!$B$20)</f>
        <v>6360</v>
      </c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373"/>
      <c r="AE346" s="374"/>
      <c r="AF346" s="95"/>
      <c r="AG346" s="95"/>
      <c r="AH346" s="95"/>
      <c r="AI346" s="95"/>
      <c r="AJ346" s="95"/>
      <c r="AK346" s="95"/>
      <c r="AL346" s="95"/>
      <c r="AM346" s="95"/>
      <c r="AN346" s="251"/>
      <c r="AO346" s="251"/>
      <c r="AP346" s="454"/>
      <c r="AQ346" s="251"/>
      <c r="AR346" s="251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CI346" s="55"/>
      <c r="CJ346" s="55"/>
      <c r="CK346" s="55"/>
      <c r="CL346" s="55"/>
      <c r="CM346" s="55"/>
      <c r="CN346" s="55"/>
      <c r="CO346" s="55"/>
      <c r="CP346" s="55"/>
      <c r="CQ346" s="55"/>
      <c r="CR346" s="55"/>
      <c r="CS346" s="55"/>
      <c r="CT346" s="55"/>
      <c r="CU346" s="55"/>
      <c r="CV346" s="55"/>
      <c r="CW346" s="55"/>
      <c r="CX346" s="55"/>
      <c r="CY346" s="55"/>
      <c r="CZ346" s="55"/>
      <c r="DA346" s="55"/>
      <c r="DB346" s="55"/>
      <c r="DC346" s="55"/>
      <c r="DD346" s="55"/>
      <c r="DE346" s="55"/>
      <c r="DF346" s="55"/>
      <c r="DG346" s="55"/>
      <c r="DH346" s="55"/>
      <c r="DI346" s="55"/>
      <c r="DJ346" s="55"/>
      <c r="DK346" s="55"/>
      <c r="DL346" s="55"/>
      <c r="DM346" s="55"/>
      <c r="DN346" s="55"/>
      <c r="DO346" s="55"/>
      <c r="DP346" s="55"/>
      <c r="DQ346" s="55"/>
      <c r="DR346" s="55"/>
      <c r="DS346" s="55"/>
      <c r="DT346" s="55"/>
      <c r="DU346" s="55"/>
      <c r="DV346" s="55"/>
      <c r="DW346" s="55"/>
      <c r="DX346" s="55"/>
      <c r="DY346" s="55"/>
      <c r="DZ346" s="55"/>
      <c r="EA346" s="55"/>
    </row>
    <row r="347" spans="1:131" s="96" customFormat="1">
      <c r="A347" s="95"/>
      <c r="B347" s="372">
        <v>44553</v>
      </c>
      <c r="C347" s="370">
        <f t="shared" si="12"/>
        <v>44553</v>
      </c>
      <c r="D347" s="371">
        <v>17</v>
      </c>
      <c r="E347" s="87" t="e">
        <f>#REF!</f>
        <v>#REF!</v>
      </c>
      <c r="F347" s="87" t="e">
        <f>#REF!</f>
        <v>#REF!</v>
      </c>
      <c r="G347" s="85">
        <f>Configurar!$B$14</f>
        <v>1000</v>
      </c>
      <c r="H347" s="87">
        <f>H346+(Configurar!$B$14*Configurar!$B$18)</f>
        <v>14450</v>
      </c>
      <c r="I347" s="238">
        <f>I346+(Configurar!$B$14*Configurar!$B$20)</f>
        <v>6380</v>
      </c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373"/>
      <c r="AE347" s="374"/>
      <c r="AF347" s="95"/>
      <c r="AG347" s="95"/>
      <c r="AH347" s="95"/>
      <c r="AI347" s="95"/>
      <c r="AJ347" s="95"/>
      <c r="AK347" s="95"/>
      <c r="AL347" s="95"/>
      <c r="AM347" s="95"/>
      <c r="AN347" s="251"/>
      <c r="AO347" s="251"/>
      <c r="AP347" s="454"/>
      <c r="AQ347" s="251"/>
      <c r="AR347" s="251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CI347" s="55"/>
      <c r="CJ347" s="55"/>
      <c r="CK347" s="55"/>
      <c r="CL347" s="55"/>
      <c r="CM347" s="55"/>
      <c r="CN347" s="55"/>
      <c r="CO347" s="55"/>
      <c r="CP347" s="55"/>
      <c r="CQ347" s="55"/>
      <c r="CR347" s="55"/>
      <c r="CS347" s="55"/>
      <c r="CT347" s="55"/>
      <c r="CU347" s="55"/>
      <c r="CV347" s="55"/>
      <c r="CW347" s="55"/>
      <c r="CX347" s="55"/>
      <c r="CY347" s="55"/>
      <c r="CZ347" s="55"/>
      <c r="DA347" s="55"/>
      <c r="DB347" s="55"/>
      <c r="DC347" s="55"/>
      <c r="DD347" s="55"/>
      <c r="DE347" s="55"/>
      <c r="DF347" s="55"/>
      <c r="DG347" s="55"/>
      <c r="DH347" s="55"/>
      <c r="DI347" s="55"/>
      <c r="DJ347" s="55"/>
      <c r="DK347" s="55"/>
      <c r="DL347" s="55"/>
      <c r="DM347" s="55"/>
      <c r="DN347" s="55"/>
      <c r="DO347" s="55"/>
      <c r="DP347" s="55"/>
      <c r="DQ347" s="55"/>
      <c r="DR347" s="55"/>
      <c r="DS347" s="55"/>
      <c r="DT347" s="55"/>
      <c r="DU347" s="55"/>
      <c r="DV347" s="55"/>
      <c r="DW347" s="55"/>
      <c r="DX347" s="55"/>
      <c r="DY347" s="55"/>
      <c r="DZ347" s="55"/>
      <c r="EA347" s="55"/>
    </row>
    <row r="348" spans="1:131" s="96" customFormat="1">
      <c r="A348" s="95"/>
      <c r="B348" s="372">
        <v>44554</v>
      </c>
      <c r="C348" s="370">
        <f t="shared" si="12"/>
        <v>44554</v>
      </c>
      <c r="D348" s="371">
        <v>18</v>
      </c>
      <c r="E348" s="87" t="e">
        <f>#REF!</f>
        <v>#REF!</v>
      </c>
      <c r="F348" s="87" t="e">
        <f>#REF!</f>
        <v>#REF!</v>
      </c>
      <c r="G348" s="85">
        <f>Configurar!$B$14</f>
        <v>1000</v>
      </c>
      <c r="H348" s="87">
        <f>H347+(Configurar!$B$14*Configurar!$B$18)</f>
        <v>14500</v>
      </c>
      <c r="I348" s="238">
        <f>I347+(Configurar!$B$14*Configurar!$B$20)</f>
        <v>6400</v>
      </c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95"/>
      <c r="AD348" s="373"/>
      <c r="AE348" s="374"/>
      <c r="AF348" s="95"/>
      <c r="AG348" s="95"/>
      <c r="AH348" s="95"/>
      <c r="AI348" s="95"/>
      <c r="AJ348" s="95"/>
      <c r="AK348" s="95"/>
      <c r="AL348" s="95"/>
      <c r="AM348" s="95"/>
      <c r="AN348" s="251"/>
      <c r="AO348" s="251"/>
      <c r="AP348" s="454"/>
      <c r="AQ348" s="251"/>
      <c r="AR348" s="251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CI348" s="55"/>
      <c r="CJ348" s="55"/>
      <c r="CK348" s="55"/>
      <c r="CL348" s="55"/>
      <c r="CM348" s="55"/>
      <c r="CN348" s="55"/>
      <c r="CO348" s="55"/>
      <c r="CP348" s="55"/>
      <c r="CQ348" s="55"/>
      <c r="CR348" s="55"/>
      <c r="CS348" s="55"/>
      <c r="CT348" s="55"/>
      <c r="CU348" s="55"/>
      <c r="CV348" s="55"/>
      <c r="CW348" s="55"/>
      <c r="CX348" s="55"/>
      <c r="CY348" s="55"/>
      <c r="CZ348" s="55"/>
      <c r="DA348" s="55"/>
      <c r="DB348" s="55"/>
      <c r="DC348" s="55"/>
      <c r="DD348" s="55"/>
      <c r="DE348" s="55"/>
      <c r="DF348" s="55"/>
      <c r="DG348" s="55"/>
      <c r="DH348" s="55"/>
      <c r="DI348" s="55"/>
      <c r="DJ348" s="55"/>
      <c r="DK348" s="55"/>
      <c r="DL348" s="55"/>
      <c r="DM348" s="55"/>
      <c r="DN348" s="55"/>
      <c r="DO348" s="55"/>
      <c r="DP348" s="55"/>
      <c r="DQ348" s="55"/>
      <c r="DR348" s="55"/>
      <c r="DS348" s="55"/>
      <c r="DT348" s="55"/>
      <c r="DU348" s="55"/>
      <c r="DV348" s="55"/>
      <c r="DW348" s="55"/>
      <c r="DX348" s="55"/>
      <c r="DY348" s="55"/>
      <c r="DZ348" s="55"/>
      <c r="EA348" s="55"/>
    </row>
    <row r="349" spans="1:131" s="96" customFormat="1">
      <c r="A349" s="95"/>
      <c r="B349" s="372">
        <v>44557</v>
      </c>
      <c r="C349" s="370">
        <f t="shared" si="12"/>
        <v>44557</v>
      </c>
      <c r="D349" s="371">
        <v>19</v>
      </c>
      <c r="E349" s="87" t="e">
        <f>#REF!</f>
        <v>#REF!</v>
      </c>
      <c r="F349" s="87" t="e">
        <f>#REF!</f>
        <v>#REF!</v>
      </c>
      <c r="G349" s="85">
        <f>Configurar!$B$14</f>
        <v>1000</v>
      </c>
      <c r="H349" s="87">
        <f>H348+(Configurar!$B$14*Configurar!$B$18)</f>
        <v>14550</v>
      </c>
      <c r="I349" s="238">
        <f>I348+(Configurar!$B$14*Configurar!$B$20)</f>
        <v>6420</v>
      </c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95"/>
      <c r="AD349" s="373"/>
      <c r="AE349" s="374"/>
      <c r="AF349" s="95"/>
      <c r="AG349" s="95"/>
      <c r="AH349" s="95"/>
      <c r="AI349" s="95"/>
      <c r="AJ349" s="95"/>
      <c r="AK349" s="95"/>
      <c r="AL349" s="95"/>
      <c r="AM349" s="95"/>
      <c r="AN349" s="251"/>
      <c r="AO349" s="251"/>
      <c r="AP349" s="454"/>
      <c r="AQ349" s="251"/>
      <c r="AR349" s="251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CI349" s="55"/>
      <c r="CJ349" s="55"/>
      <c r="CK349" s="55"/>
      <c r="CL349" s="55"/>
      <c r="CM349" s="55"/>
      <c r="CN349" s="55"/>
      <c r="CO349" s="55"/>
      <c r="CP349" s="55"/>
      <c r="CQ349" s="55"/>
      <c r="CR349" s="55"/>
      <c r="CS349" s="55"/>
      <c r="CT349" s="55"/>
      <c r="CU349" s="55"/>
      <c r="CV349" s="55"/>
      <c r="CW349" s="55"/>
      <c r="CX349" s="55"/>
      <c r="CY349" s="55"/>
      <c r="CZ349" s="55"/>
      <c r="DA349" s="55"/>
      <c r="DB349" s="55"/>
      <c r="DC349" s="55"/>
      <c r="DD349" s="55"/>
      <c r="DE349" s="55"/>
      <c r="DF349" s="55"/>
      <c r="DG349" s="55"/>
      <c r="DH349" s="55"/>
      <c r="DI349" s="55"/>
      <c r="DJ349" s="55"/>
      <c r="DK349" s="55"/>
      <c r="DL349" s="55"/>
      <c r="DM349" s="55"/>
      <c r="DN349" s="55"/>
      <c r="DO349" s="55"/>
      <c r="DP349" s="55"/>
      <c r="DQ349" s="55"/>
      <c r="DR349" s="55"/>
      <c r="DS349" s="55"/>
      <c r="DT349" s="55"/>
      <c r="DU349" s="55"/>
      <c r="DV349" s="55"/>
      <c r="DW349" s="55"/>
      <c r="DX349" s="55"/>
      <c r="DY349" s="55"/>
      <c r="DZ349" s="55"/>
      <c r="EA349" s="55"/>
    </row>
    <row r="350" spans="1:131" s="96" customFormat="1">
      <c r="A350" s="95"/>
      <c r="B350" s="372">
        <v>44558</v>
      </c>
      <c r="C350" s="370">
        <f t="shared" si="12"/>
        <v>44558</v>
      </c>
      <c r="D350" s="371">
        <v>20</v>
      </c>
      <c r="E350" s="87" t="e">
        <f>#REF!</f>
        <v>#REF!</v>
      </c>
      <c r="F350" s="87" t="e">
        <f>#REF!</f>
        <v>#REF!</v>
      </c>
      <c r="G350" s="85">
        <f>Configurar!$B$14</f>
        <v>1000</v>
      </c>
      <c r="H350" s="87">
        <f>H349+(Configurar!$B$14*Configurar!$B$18)</f>
        <v>14600</v>
      </c>
      <c r="I350" s="238">
        <f>I349+(Configurar!$B$14*Configurar!$B$20)</f>
        <v>6440</v>
      </c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373"/>
      <c r="AE350" s="374"/>
      <c r="AF350" s="95"/>
      <c r="AG350" s="95"/>
      <c r="AH350" s="95"/>
      <c r="AI350" s="95"/>
      <c r="AJ350" s="95"/>
      <c r="AK350" s="95"/>
      <c r="AL350" s="95"/>
      <c r="AM350" s="95"/>
      <c r="AN350" s="251"/>
      <c r="AO350" s="251"/>
      <c r="AP350" s="454"/>
      <c r="AQ350" s="251"/>
      <c r="AR350" s="251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CI350" s="55"/>
      <c r="CJ350" s="55"/>
      <c r="CK350" s="55"/>
      <c r="CL350" s="55"/>
      <c r="CM350" s="55"/>
      <c r="CN350" s="55"/>
      <c r="CO350" s="55"/>
      <c r="CP350" s="55"/>
      <c r="CQ350" s="55"/>
      <c r="CR350" s="55"/>
      <c r="CS350" s="55"/>
      <c r="CT350" s="55"/>
      <c r="CU350" s="55"/>
      <c r="CV350" s="55"/>
      <c r="CW350" s="55"/>
      <c r="CX350" s="55"/>
      <c r="CY350" s="55"/>
      <c r="CZ350" s="55"/>
      <c r="DA350" s="55"/>
      <c r="DB350" s="55"/>
      <c r="DC350" s="55"/>
      <c r="DD350" s="55"/>
      <c r="DE350" s="55"/>
      <c r="DF350" s="55"/>
      <c r="DG350" s="55"/>
      <c r="DH350" s="55"/>
      <c r="DI350" s="55"/>
      <c r="DJ350" s="55"/>
      <c r="DK350" s="55"/>
      <c r="DL350" s="55"/>
      <c r="DM350" s="55"/>
      <c r="DN350" s="55"/>
      <c r="DO350" s="55"/>
      <c r="DP350" s="55"/>
      <c r="DQ350" s="55"/>
      <c r="DR350" s="55"/>
      <c r="DS350" s="55"/>
      <c r="DT350" s="55"/>
      <c r="DU350" s="55"/>
      <c r="DV350" s="55"/>
      <c r="DW350" s="55"/>
      <c r="DX350" s="55"/>
      <c r="DY350" s="55"/>
      <c r="DZ350" s="55"/>
      <c r="EA350" s="55"/>
    </row>
    <row r="351" spans="1:131" s="96" customFormat="1">
      <c r="A351" s="95"/>
      <c r="B351" s="372">
        <v>44559</v>
      </c>
      <c r="C351" s="370">
        <f t="shared" si="12"/>
        <v>44559</v>
      </c>
      <c r="D351" s="371">
        <v>21</v>
      </c>
      <c r="E351" s="87" t="e">
        <f>#REF!</f>
        <v>#REF!</v>
      </c>
      <c r="F351" s="87" t="e">
        <f>#REF!</f>
        <v>#REF!</v>
      </c>
      <c r="G351" s="85">
        <f>Configurar!$B$14</f>
        <v>1000</v>
      </c>
      <c r="H351" s="87">
        <f>H350+(Configurar!$B$14*Configurar!$B$18)</f>
        <v>14650</v>
      </c>
      <c r="I351" s="238">
        <f>I350+(Configurar!$B$14*Configurar!$B$20)</f>
        <v>6460</v>
      </c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373"/>
      <c r="AE351" s="374"/>
      <c r="AF351" s="95"/>
      <c r="AG351" s="95"/>
      <c r="AH351" s="95"/>
      <c r="AI351" s="95"/>
      <c r="AJ351" s="95"/>
      <c r="AK351" s="95"/>
      <c r="AL351" s="95"/>
      <c r="AM351" s="95"/>
      <c r="AN351" s="251"/>
      <c r="AO351" s="251"/>
      <c r="AP351" s="454"/>
      <c r="AQ351" s="251"/>
      <c r="AR351" s="251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CI351" s="55"/>
      <c r="CJ351" s="55"/>
      <c r="CK351" s="55"/>
      <c r="CL351" s="55"/>
      <c r="CM351" s="55"/>
      <c r="CN351" s="55"/>
      <c r="CO351" s="55"/>
      <c r="CP351" s="55"/>
      <c r="CQ351" s="55"/>
      <c r="CR351" s="55"/>
      <c r="CS351" s="55"/>
      <c r="CT351" s="55"/>
      <c r="CU351" s="55"/>
      <c r="CV351" s="55"/>
      <c r="CW351" s="55"/>
      <c r="CX351" s="55"/>
      <c r="CY351" s="55"/>
      <c r="CZ351" s="55"/>
      <c r="DA351" s="55"/>
      <c r="DB351" s="55"/>
      <c r="DC351" s="55"/>
      <c r="DD351" s="55"/>
      <c r="DE351" s="55"/>
      <c r="DF351" s="55"/>
      <c r="DG351" s="55"/>
      <c r="DH351" s="55"/>
      <c r="DI351" s="55"/>
      <c r="DJ351" s="55"/>
      <c r="DK351" s="55"/>
      <c r="DL351" s="55"/>
      <c r="DM351" s="55"/>
      <c r="DN351" s="55"/>
      <c r="DO351" s="55"/>
      <c r="DP351" s="55"/>
      <c r="DQ351" s="55"/>
      <c r="DR351" s="55"/>
      <c r="DS351" s="55"/>
      <c r="DT351" s="55"/>
      <c r="DU351" s="55"/>
      <c r="DV351" s="55"/>
      <c r="DW351" s="55"/>
      <c r="DX351" s="55"/>
      <c r="DY351" s="55"/>
      <c r="DZ351" s="55"/>
      <c r="EA351" s="55"/>
    </row>
    <row r="352" spans="1:131" s="96" customFormat="1">
      <c r="A352" s="95"/>
      <c r="B352" s="372">
        <v>44560</v>
      </c>
      <c r="C352" s="370">
        <f t="shared" si="12"/>
        <v>44560</v>
      </c>
      <c r="D352" s="371">
        <v>22</v>
      </c>
      <c r="E352" s="87" t="e">
        <f>#REF!</f>
        <v>#REF!</v>
      </c>
      <c r="F352" s="87" t="e">
        <f>#REF!</f>
        <v>#REF!</v>
      </c>
      <c r="G352" s="85">
        <f>Configurar!$B$14</f>
        <v>1000</v>
      </c>
      <c r="H352" s="87">
        <f>H351+(Configurar!$B$14*Configurar!$B$18)</f>
        <v>14700</v>
      </c>
      <c r="I352" s="238">
        <f>I351+(Configurar!$B$14*Configurar!$B$20)</f>
        <v>6480</v>
      </c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373"/>
      <c r="AE352" s="374"/>
      <c r="AF352" s="95"/>
      <c r="AG352" s="95"/>
      <c r="AH352" s="95"/>
      <c r="AI352" s="95"/>
      <c r="AJ352" s="95"/>
      <c r="AK352" s="95"/>
      <c r="AL352" s="95"/>
      <c r="AM352" s="95"/>
      <c r="AN352" s="251"/>
      <c r="AO352" s="251"/>
      <c r="AP352" s="454"/>
      <c r="AQ352" s="251"/>
      <c r="AR352" s="251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CI352" s="55"/>
      <c r="CJ352" s="55"/>
      <c r="CK352" s="55"/>
      <c r="CL352" s="55"/>
      <c r="CM352" s="55"/>
      <c r="CN352" s="55"/>
      <c r="CO352" s="55"/>
      <c r="CP352" s="55"/>
      <c r="CQ352" s="55"/>
      <c r="CR352" s="55"/>
      <c r="CS352" s="55"/>
      <c r="CT352" s="55"/>
      <c r="CU352" s="55"/>
      <c r="CV352" s="55"/>
      <c r="CW352" s="55"/>
      <c r="CX352" s="55"/>
      <c r="CY352" s="55"/>
      <c r="CZ352" s="55"/>
      <c r="DA352" s="55"/>
      <c r="DB352" s="55"/>
      <c r="DC352" s="55"/>
      <c r="DD352" s="55"/>
      <c r="DE352" s="55"/>
      <c r="DF352" s="55"/>
      <c r="DG352" s="55"/>
      <c r="DH352" s="55"/>
      <c r="DI352" s="55"/>
      <c r="DJ352" s="55"/>
      <c r="DK352" s="55"/>
      <c r="DL352" s="55"/>
      <c r="DM352" s="55"/>
      <c r="DN352" s="55"/>
      <c r="DO352" s="55"/>
      <c r="DP352" s="55"/>
      <c r="DQ352" s="55"/>
      <c r="DR352" s="55"/>
      <c r="DS352" s="55"/>
      <c r="DT352" s="55"/>
      <c r="DU352" s="55"/>
      <c r="DV352" s="55"/>
      <c r="DW352" s="55"/>
      <c r="DX352" s="55"/>
      <c r="DY352" s="55"/>
      <c r="DZ352" s="55"/>
      <c r="EA352" s="55"/>
    </row>
    <row r="353" spans="1:131" s="96" customFormat="1">
      <c r="A353" s="95"/>
      <c r="B353" s="372">
        <v>44561</v>
      </c>
      <c r="C353" s="370">
        <f t="shared" si="12"/>
        <v>44561</v>
      </c>
      <c r="D353" s="371">
        <v>23</v>
      </c>
      <c r="E353" s="87" t="e">
        <f>#REF!</f>
        <v>#REF!</v>
      </c>
      <c r="F353" s="87" t="e">
        <f>#REF!</f>
        <v>#REF!</v>
      </c>
      <c r="G353" s="85">
        <f>Configurar!$B$14</f>
        <v>1000</v>
      </c>
      <c r="H353" s="87">
        <f>H352+(Configurar!$B$14*Configurar!$B$18)</f>
        <v>14750</v>
      </c>
      <c r="I353" s="238">
        <f>I352+(Configurar!$B$14*Configurar!$B$20)</f>
        <v>6500</v>
      </c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373"/>
      <c r="AE353" s="374"/>
      <c r="AF353" s="95"/>
      <c r="AG353" s="95"/>
      <c r="AH353" s="95"/>
      <c r="AI353" s="95"/>
      <c r="AJ353" s="95"/>
      <c r="AK353" s="95"/>
      <c r="AL353" s="95"/>
      <c r="AM353" s="95"/>
      <c r="AN353" s="251"/>
      <c r="AO353" s="251"/>
      <c r="AP353" s="454"/>
      <c r="AQ353" s="251"/>
      <c r="AR353" s="251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CI353" s="55"/>
      <c r="CJ353" s="55"/>
      <c r="CK353" s="55"/>
      <c r="CL353" s="55"/>
      <c r="CM353" s="55"/>
      <c r="CN353" s="55"/>
      <c r="CO353" s="55"/>
      <c r="CP353" s="55"/>
      <c r="CQ353" s="55"/>
      <c r="CR353" s="55"/>
      <c r="CS353" s="55"/>
      <c r="CT353" s="55"/>
      <c r="CU353" s="55"/>
      <c r="CV353" s="55"/>
      <c r="CW353" s="55"/>
      <c r="CX353" s="55"/>
      <c r="CY353" s="55"/>
      <c r="CZ353" s="55"/>
      <c r="DA353" s="55"/>
      <c r="DB353" s="55"/>
      <c r="DC353" s="55"/>
      <c r="DD353" s="55"/>
      <c r="DE353" s="55"/>
      <c r="DF353" s="55"/>
      <c r="DG353" s="55"/>
      <c r="DH353" s="55"/>
      <c r="DI353" s="55"/>
      <c r="DJ353" s="55"/>
      <c r="DK353" s="55"/>
      <c r="DL353" s="55"/>
      <c r="DM353" s="55"/>
      <c r="DN353" s="55"/>
      <c r="DO353" s="55"/>
      <c r="DP353" s="55"/>
      <c r="DQ353" s="55"/>
      <c r="DR353" s="55"/>
      <c r="DS353" s="55"/>
      <c r="DT353" s="55"/>
      <c r="DU353" s="55"/>
      <c r="DV353" s="55"/>
      <c r="DW353" s="55"/>
      <c r="DX353" s="55"/>
      <c r="DY353" s="55"/>
      <c r="DZ353" s="55"/>
      <c r="EA353" s="55"/>
    </row>
    <row r="354" spans="1:131" s="96" customFormat="1">
      <c r="A354" s="95"/>
      <c r="B354" s="239"/>
      <c r="C354" s="239"/>
      <c r="D354" s="239"/>
      <c r="E354" s="87"/>
      <c r="F354" s="87"/>
      <c r="G354" s="85"/>
      <c r="H354" s="87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95"/>
      <c r="AD354" s="373"/>
      <c r="AE354" s="374"/>
      <c r="AF354" s="95"/>
      <c r="AG354" s="95"/>
      <c r="AH354" s="95"/>
      <c r="AI354" s="95"/>
      <c r="AJ354" s="95"/>
      <c r="AK354" s="95"/>
      <c r="AL354" s="95"/>
      <c r="AM354" s="95"/>
      <c r="AN354" s="251"/>
      <c r="AO354" s="251"/>
      <c r="AP354" s="454"/>
      <c r="AQ354" s="251"/>
      <c r="AR354" s="251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CI354" s="55"/>
      <c r="CJ354" s="55"/>
      <c r="CK354" s="55"/>
      <c r="CL354" s="55"/>
      <c r="CM354" s="55"/>
      <c r="CN354" s="55"/>
      <c r="CO354" s="55"/>
      <c r="CP354" s="55"/>
      <c r="CQ354" s="55"/>
      <c r="CR354" s="55"/>
      <c r="CS354" s="55"/>
      <c r="CT354" s="55"/>
      <c r="CU354" s="55"/>
      <c r="CV354" s="55"/>
      <c r="CW354" s="55"/>
      <c r="CX354" s="55"/>
      <c r="CY354" s="55"/>
      <c r="CZ354" s="55"/>
      <c r="DA354" s="55"/>
      <c r="DB354" s="55"/>
      <c r="DC354" s="55"/>
      <c r="DD354" s="55"/>
      <c r="DE354" s="55"/>
      <c r="DF354" s="55"/>
      <c r="DG354" s="55"/>
      <c r="DH354" s="55"/>
      <c r="DI354" s="55"/>
      <c r="DJ354" s="55"/>
      <c r="DK354" s="55"/>
      <c r="DL354" s="55"/>
      <c r="DM354" s="55"/>
      <c r="DN354" s="55"/>
      <c r="DO354" s="55"/>
      <c r="DP354" s="55"/>
      <c r="DQ354" s="55"/>
      <c r="DR354" s="55"/>
      <c r="DS354" s="55"/>
      <c r="DT354" s="55"/>
      <c r="DU354" s="55"/>
      <c r="DV354" s="55"/>
      <c r="DW354" s="55"/>
      <c r="DX354" s="55"/>
      <c r="DY354" s="55"/>
      <c r="DZ354" s="55"/>
      <c r="EA354" s="55"/>
    </row>
    <row r="355" spans="1:131" s="96" customFormat="1">
      <c r="A355" s="95"/>
      <c r="B355" s="240"/>
      <c r="C355" s="240"/>
      <c r="D355" s="240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373"/>
      <c r="AE355" s="374"/>
      <c r="AF355" s="95"/>
      <c r="AG355" s="95"/>
      <c r="AH355" s="95"/>
      <c r="AI355" s="95"/>
      <c r="AJ355" s="95"/>
      <c r="AK355" s="95"/>
      <c r="AL355" s="95"/>
      <c r="AM355" s="95"/>
      <c r="AN355" s="251"/>
      <c r="AO355" s="251"/>
      <c r="AP355" s="454"/>
      <c r="AQ355" s="251"/>
      <c r="AR355" s="251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CI355" s="55"/>
      <c r="CJ355" s="55"/>
      <c r="CK355" s="55"/>
      <c r="CL355" s="55"/>
      <c r="CM355" s="55"/>
      <c r="CN355" s="55"/>
      <c r="CO355" s="55"/>
      <c r="CP355" s="55"/>
      <c r="CQ355" s="55"/>
      <c r="CR355" s="55"/>
      <c r="CS355" s="55"/>
      <c r="CT355" s="55"/>
      <c r="CU355" s="55"/>
      <c r="CV355" s="55"/>
      <c r="CW355" s="55"/>
      <c r="CX355" s="55"/>
      <c r="CY355" s="55"/>
      <c r="CZ355" s="55"/>
      <c r="DA355" s="55"/>
      <c r="DB355" s="55"/>
      <c r="DC355" s="55"/>
      <c r="DD355" s="55"/>
      <c r="DE355" s="55"/>
      <c r="DF355" s="55"/>
      <c r="DG355" s="55"/>
      <c r="DH355" s="55"/>
      <c r="DI355" s="55"/>
      <c r="DJ355" s="55"/>
      <c r="DK355" s="55"/>
      <c r="DL355" s="55"/>
      <c r="DM355" s="55"/>
      <c r="DN355" s="55"/>
      <c r="DO355" s="55"/>
      <c r="DP355" s="55"/>
      <c r="DQ355" s="55"/>
      <c r="DR355" s="55"/>
      <c r="DS355" s="55"/>
      <c r="DT355" s="55"/>
      <c r="DU355" s="55"/>
      <c r="DV355" s="55"/>
      <c r="DW355" s="55"/>
      <c r="DX355" s="55"/>
      <c r="DY355" s="55"/>
      <c r="DZ355" s="55"/>
      <c r="EA355" s="55"/>
    </row>
    <row r="356" spans="1:131" s="96" customFormat="1">
      <c r="A356" s="95"/>
      <c r="B356" s="240"/>
      <c r="C356" s="240"/>
      <c r="D356" s="240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373"/>
      <c r="AE356" s="374"/>
      <c r="AF356" s="95"/>
      <c r="AG356" s="95"/>
      <c r="AH356" s="95"/>
      <c r="AI356" s="95"/>
      <c r="AJ356" s="95"/>
      <c r="AK356" s="95"/>
      <c r="AL356" s="95"/>
      <c r="AM356" s="95"/>
      <c r="AN356" s="251"/>
      <c r="AO356" s="251"/>
      <c r="AP356" s="454"/>
      <c r="AQ356" s="251"/>
      <c r="AR356" s="251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CI356" s="55"/>
      <c r="CJ356" s="55"/>
      <c r="CK356" s="55"/>
      <c r="CL356" s="55"/>
      <c r="CM356" s="55"/>
      <c r="CN356" s="55"/>
      <c r="CO356" s="55"/>
      <c r="CP356" s="55"/>
      <c r="CQ356" s="55"/>
      <c r="CR356" s="55"/>
      <c r="CS356" s="55"/>
      <c r="CT356" s="55"/>
      <c r="CU356" s="55"/>
      <c r="CV356" s="55"/>
      <c r="CW356" s="55"/>
      <c r="CX356" s="55"/>
      <c r="CY356" s="55"/>
      <c r="CZ356" s="55"/>
      <c r="DA356" s="55"/>
      <c r="DB356" s="55"/>
      <c r="DC356" s="55"/>
      <c r="DD356" s="55"/>
      <c r="DE356" s="55"/>
      <c r="DF356" s="55"/>
      <c r="DG356" s="55"/>
      <c r="DH356" s="55"/>
      <c r="DI356" s="55"/>
      <c r="DJ356" s="55"/>
      <c r="DK356" s="55"/>
      <c r="DL356" s="55"/>
      <c r="DM356" s="55"/>
      <c r="DN356" s="55"/>
      <c r="DO356" s="55"/>
      <c r="DP356" s="55"/>
      <c r="DQ356" s="55"/>
      <c r="DR356" s="55"/>
      <c r="DS356" s="55"/>
      <c r="DT356" s="55"/>
      <c r="DU356" s="55"/>
      <c r="DV356" s="55"/>
      <c r="DW356" s="55"/>
      <c r="DX356" s="55"/>
      <c r="DY356" s="55"/>
      <c r="DZ356" s="55"/>
      <c r="EA356" s="55"/>
    </row>
    <row r="357" spans="1:131" s="96" customFormat="1">
      <c r="A357" s="95"/>
      <c r="B357" s="240"/>
      <c r="C357" s="240"/>
      <c r="D357" s="240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95"/>
      <c r="AD357" s="373"/>
      <c r="AE357" s="374"/>
      <c r="AF357" s="95"/>
      <c r="AG357" s="95"/>
      <c r="AH357" s="95"/>
      <c r="AI357" s="95"/>
      <c r="AJ357" s="95"/>
      <c r="AK357" s="95"/>
      <c r="AL357" s="95"/>
      <c r="AM357" s="95"/>
      <c r="AN357" s="251"/>
      <c r="AO357" s="251"/>
      <c r="AP357" s="454"/>
      <c r="AQ357" s="251"/>
      <c r="AR357" s="251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CI357" s="55"/>
      <c r="CJ357" s="55"/>
      <c r="CK357" s="55"/>
      <c r="CL357" s="55"/>
      <c r="CM357" s="55"/>
      <c r="CN357" s="55"/>
      <c r="CO357" s="55"/>
      <c r="CP357" s="55"/>
      <c r="CQ357" s="55"/>
      <c r="CR357" s="55"/>
      <c r="CS357" s="55"/>
      <c r="CT357" s="55"/>
      <c r="CU357" s="55"/>
      <c r="CV357" s="55"/>
      <c r="CW357" s="55"/>
      <c r="CX357" s="55"/>
      <c r="CY357" s="55"/>
      <c r="CZ357" s="55"/>
      <c r="DA357" s="55"/>
      <c r="DB357" s="55"/>
      <c r="DC357" s="55"/>
      <c r="DD357" s="55"/>
      <c r="DE357" s="55"/>
      <c r="DF357" s="55"/>
      <c r="DG357" s="55"/>
      <c r="DH357" s="55"/>
      <c r="DI357" s="55"/>
      <c r="DJ357" s="55"/>
      <c r="DK357" s="55"/>
      <c r="DL357" s="55"/>
      <c r="DM357" s="55"/>
      <c r="DN357" s="55"/>
      <c r="DO357" s="55"/>
      <c r="DP357" s="55"/>
      <c r="DQ357" s="55"/>
      <c r="DR357" s="55"/>
      <c r="DS357" s="55"/>
      <c r="DT357" s="55"/>
      <c r="DU357" s="55"/>
      <c r="DV357" s="55"/>
      <c r="DW357" s="55"/>
      <c r="DX357" s="55"/>
      <c r="DY357" s="55"/>
      <c r="DZ357" s="55"/>
      <c r="EA357" s="55"/>
    </row>
    <row r="358" spans="1:131" s="96" customFormat="1">
      <c r="A358" s="95"/>
      <c r="B358" s="240"/>
      <c r="C358" s="240"/>
      <c r="D358" s="240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95"/>
      <c r="AD358" s="373"/>
      <c r="AE358" s="374"/>
      <c r="AF358" s="95"/>
      <c r="AG358" s="95"/>
      <c r="AH358" s="95"/>
      <c r="AI358" s="95"/>
      <c r="AJ358" s="95"/>
      <c r="AK358" s="95"/>
      <c r="AL358" s="95"/>
      <c r="AM358" s="95"/>
      <c r="AN358" s="251"/>
      <c r="AO358" s="251"/>
      <c r="AP358" s="454"/>
      <c r="AQ358" s="251"/>
      <c r="AR358" s="251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CI358" s="55"/>
      <c r="CJ358" s="55"/>
      <c r="CK358" s="55"/>
      <c r="CL358" s="55"/>
      <c r="CM358" s="55"/>
      <c r="CN358" s="55"/>
      <c r="CO358" s="55"/>
      <c r="CP358" s="55"/>
      <c r="CQ358" s="55"/>
      <c r="CR358" s="55"/>
      <c r="CS358" s="55"/>
      <c r="CT358" s="55"/>
      <c r="CU358" s="55"/>
      <c r="CV358" s="55"/>
      <c r="CW358" s="55"/>
      <c r="CX358" s="55"/>
      <c r="CY358" s="55"/>
      <c r="CZ358" s="55"/>
      <c r="DA358" s="55"/>
      <c r="DB358" s="55"/>
      <c r="DC358" s="55"/>
      <c r="DD358" s="55"/>
      <c r="DE358" s="55"/>
      <c r="DF358" s="55"/>
      <c r="DG358" s="55"/>
      <c r="DH358" s="55"/>
      <c r="DI358" s="55"/>
      <c r="DJ358" s="55"/>
      <c r="DK358" s="55"/>
      <c r="DL358" s="55"/>
      <c r="DM358" s="55"/>
      <c r="DN358" s="55"/>
      <c r="DO358" s="55"/>
      <c r="DP358" s="55"/>
      <c r="DQ358" s="55"/>
      <c r="DR358" s="55"/>
      <c r="DS358" s="55"/>
      <c r="DT358" s="55"/>
      <c r="DU358" s="55"/>
      <c r="DV358" s="55"/>
      <c r="DW358" s="55"/>
      <c r="DX358" s="55"/>
      <c r="DY358" s="55"/>
      <c r="DZ358" s="55"/>
      <c r="EA358" s="55"/>
    </row>
    <row r="359" spans="1:131" s="96" customFormat="1">
      <c r="A359" s="95"/>
      <c r="B359" s="240"/>
      <c r="C359" s="240"/>
      <c r="D359" s="240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95"/>
      <c r="AD359" s="373"/>
      <c r="AE359" s="374"/>
      <c r="AF359" s="95"/>
      <c r="AG359" s="95"/>
      <c r="AH359" s="95"/>
      <c r="AI359" s="95"/>
      <c r="AJ359" s="95"/>
      <c r="AK359" s="95"/>
      <c r="AL359" s="95"/>
      <c r="AM359" s="95"/>
      <c r="AN359" s="251"/>
      <c r="AO359" s="251"/>
      <c r="AP359" s="454"/>
      <c r="AQ359" s="251"/>
      <c r="AR359" s="251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CI359" s="55"/>
      <c r="CJ359" s="55"/>
      <c r="CK359" s="55"/>
      <c r="CL359" s="55"/>
      <c r="CM359" s="55"/>
      <c r="CN359" s="55"/>
      <c r="CO359" s="55"/>
      <c r="CP359" s="55"/>
      <c r="CQ359" s="55"/>
      <c r="CR359" s="55"/>
      <c r="CS359" s="55"/>
      <c r="CT359" s="55"/>
      <c r="CU359" s="55"/>
      <c r="CV359" s="55"/>
      <c r="CW359" s="55"/>
      <c r="CX359" s="55"/>
      <c r="CY359" s="55"/>
      <c r="CZ359" s="55"/>
      <c r="DA359" s="55"/>
      <c r="DB359" s="55"/>
      <c r="DC359" s="55"/>
      <c r="DD359" s="55"/>
      <c r="DE359" s="55"/>
      <c r="DF359" s="55"/>
      <c r="DG359" s="55"/>
      <c r="DH359" s="55"/>
      <c r="DI359" s="55"/>
      <c r="DJ359" s="55"/>
      <c r="DK359" s="55"/>
      <c r="DL359" s="55"/>
      <c r="DM359" s="55"/>
      <c r="DN359" s="55"/>
      <c r="DO359" s="55"/>
      <c r="DP359" s="55"/>
      <c r="DQ359" s="55"/>
      <c r="DR359" s="55"/>
      <c r="DS359" s="55"/>
      <c r="DT359" s="55"/>
      <c r="DU359" s="55"/>
      <c r="DV359" s="55"/>
      <c r="DW359" s="55"/>
      <c r="DX359" s="55"/>
      <c r="DY359" s="55"/>
      <c r="DZ359" s="55"/>
      <c r="EA359" s="55"/>
    </row>
    <row r="360" spans="1:131" s="96" customFormat="1">
      <c r="A360" s="95"/>
      <c r="B360" s="240"/>
      <c r="C360" s="240"/>
      <c r="D360" s="240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95"/>
      <c r="AD360" s="95"/>
      <c r="AE360" s="95"/>
      <c r="AF360" s="95"/>
      <c r="AG360" s="95"/>
      <c r="AH360" s="95"/>
      <c r="AI360" s="95"/>
      <c r="AJ360" s="95"/>
      <c r="AK360" s="95"/>
      <c r="AL360" s="95"/>
      <c r="AM360" s="95"/>
      <c r="AN360" s="251"/>
      <c r="AO360" s="251"/>
      <c r="AP360" s="454"/>
      <c r="AQ360" s="251"/>
      <c r="AR360" s="251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CI360" s="55"/>
      <c r="CJ360" s="55"/>
      <c r="CK360" s="55"/>
      <c r="CL360" s="55"/>
      <c r="CM360" s="55"/>
      <c r="CN360" s="55"/>
      <c r="CO360" s="55"/>
      <c r="CP360" s="55"/>
      <c r="CQ360" s="55"/>
      <c r="CR360" s="55"/>
      <c r="CS360" s="55"/>
      <c r="CT360" s="55"/>
      <c r="CU360" s="55"/>
      <c r="CV360" s="55"/>
      <c r="CW360" s="55"/>
      <c r="CX360" s="55"/>
      <c r="CY360" s="55"/>
      <c r="CZ360" s="55"/>
      <c r="DA360" s="55"/>
      <c r="DB360" s="55"/>
      <c r="DC360" s="55"/>
      <c r="DD360" s="55"/>
      <c r="DE360" s="55"/>
      <c r="DF360" s="55"/>
      <c r="DG360" s="55"/>
      <c r="DH360" s="55"/>
      <c r="DI360" s="55"/>
      <c r="DJ360" s="55"/>
      <c r="DK360" s="55"/>
      <c r="DL360" s="55"/>
      <c r="DM360" s="55"/>
      <c r="DN360" s="55"/>
      <c r="DO360" s="55"/>
      <c r="DP360" s="55"/>
      <c r="DQ360" s="55"/>
      <c r="DR360" s="55"/>
      <c r="DS360" s="55"/>
      <c r="DT360" s="55"/>
      <c r="DU360" s="55"/>
      <c r="DV360" s="55"/>
      <c r="DW360" s="55"/>
      <c r="DX360" s="55"/>
      <c r="DY360" s="55"/>
      <c r="DZ360" s="55"/>
      <c r="EA360" s="55"/>
    </row>
    <row r="361" spans="1:131" s="96" customFormat="1">
      <c r="A361" s="95"/>
      <c r="B361" s="240"/>
      <c r="C361" s="240"/>
      <c r="D361" s="240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251"/>
      <c r="AO361" s="251"/>
      <c r="AP361" s="454"/>
      <c r="AQ361" s="251"/>
      <c r="AR361" s="251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CI361" s="55"/>
      <c r="CJ361" s="55"/>
      <c r="CK361" s="55"/>
      <c r="CL361" s="55"/>
      <c r="CM361" s="55"/>
      <c r="CN361" s="55"/>
      <c r="CO361" s="55"/>
      <c r="CP361" s="55"/>
      <c r="CQ361" s="55"/>
      <c r="CR361" s="55"/>
      <c r="CS361" s="55"/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  <c r="DG361" s="55"/>
      <c r="DH361" s="55"/>
      <c r="DI361" s="55"/>
      <c r="DJ361" s="55"/>
      <c r="DK361" s="55"/>
      <c r="DL361" s="55"/>
      <c r="DM361" s="55"/>
      <c r="DN361" s="55"/>
      <c r="DO361" s="55"/>
      <c r="DP361" s="55"/>
      <c r="DQ361" s="55"/>
      <c r="DR361" s="55"/>
      <c r="DS361" s="55"/>
      <c r="DT361" s="55"/>
      <c r="DU361" s="55"/>
      <c r="DV361" s="55"/>
      <c r="DW361" s="55"/>
      <c r="DX361" s="55"/>
      <c r="DY361" s="55"/>
      <c r="DZ361" s="55"/>
      <c r="EA361" s="55"/>
    </row>
    <row r="362" spans="1:131" s="96" customFormat="1">
      <c r="A362" s="95"/>
      <c r="B362" s="240"/>
      <c r="C362" s="240"/>
      <c r="D362" s="240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95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251"/>
      <c r="AO362" s="251"/>
      <c r="AP362" s="454"/>
      <c r="AQ362" s="251"/>
      <c r="AR362" s="251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CI362" s="55"/>
      <c r="CJ362" s="55"/>
      <c r="CK362" s="55"/>
      <c r="CL362" s="55"/>
      <c r="CM362" s="55"/>
      <c r="CN362" s="55"/>
      <c r="CO362" s="55"/>
      <c r="CP362" s="55"/>
      <c r="CQ362" s="55"/>
      <c r="CR362" s="55"/>
      <c r="CS362" s="55"/>
      <c r="CT362" s="55"/>
      <c r="CU362" s="55"/>
      <c r="CV362" s="55"/>
      <c r="CW362" s="55"/>
      <c r="CX362" s="55"/>
      <c r="CY362" s="55"/>
      <c r="CZ362" s="55"/>
      <c r="DA362" s="55"/>
      <c r="DB362" s="55"/>
      <c r="DC362" s="55"/>
      <c r="DD362" s="55"/>
      <c r="DE362" s="55"/>
      <c r="DF362" s="55"/>
      <c r="DG362" s="55"/>
      <c r="DH362" s="55"/>
      <c r="DI362" s="55"/>
      <c r="DJ362" s="55"/>
      <c r="DK362" s="55"/>
      <c r="DL362" s="55"/>
      <c r="DM362" s="55"/>
      <c r="DN362" s="55"/>
      <c r="DO362" s="55"/>
      <c r="DP362" s="55"/>
      <c r="DQ362" s="55"/>
      <c r="DR362" s="55"/>
      <c r="DS362" s="55"/>
      <c r="DT362" s="55"/>
      <c r="DU362" s="55"/>
      <c r="DV362" s="55"/>
      <c r="DW362" s="55"/>
      <c r="DX362" s="55"/>
      <c r="DY362" s="55"/>
      <c r="DZ362" s="55"/>
      <c r="EA362" s="55"/>
    </row>
    <row r="363" spans="1:131" s="96" customFormat="1">
      <c r="A363" s="95"/>
      <c r="B363" s="240"/>
      <c r="C363" s="240"/>
      <c r="D363" s="240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  <c r="AI363" s="95"/>
      <c r="AJ363" s="95"/>
      <c r="AK363" s="95"/>
      <c r="AL363" s="95"/>
      <c r="AM363" s="95"/>
      <c r="AN363" s="251"/>
      <c r="AO363" s="251"/>
      <c r="AP363" s="454"/>
      <c r="AQ363" s="251"/>
      <c r="AR363" s="251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CI363" s="55"/>
      <c r="CJ363" s="55"/>
      <c r="CK363" s="55"/>
      <c r="CL363" s="55"/>
      <c r="CM363" s="55"/>
      <c r="CN363" s="55"/>
      <c r="CO363" s="55"/>
      <c r="CP363" s="55"/>
      <c r="CQ363" s="55"/>
      <c r="CR363" s="55"/>
      <c r="CS363" s="55"/>
      <c r="CT363" s="55"/>
      <c r="CU363" s="55"/>
      <c r="CV363" s="55"/>
      <c r="CW363" s="55"/>
      <c r="CX363" s="55"/>
      <c r="CY363" s="55"/>
      <c r="CZ363" s="55"/>
      <c r="DA363" s="55"/>
      <c r="DB363" s="55"/>
      <c r="DC363" s="55"/>
      <c r="DD363" s="55"/>
      <c r="DE363" s="55"/>
      <c r="DF363" s="55"/>
      <c r="DG363" s="55"/>
      <c r="DH363" s="55"/>
      <c r="DI363" s="55"/>
      <c r="DJ363" s="55"/>
      <c r="DK363" s="55"/>
      <c r="DL363" s="55"/>
      <c r="DM363" s="55"/>
      <c r="DN363" s="55"/>
      <c r="DO363" s="55"/>
      <c r="DP363" s="55"/>
      <c r="DQ363" s="55"/>
      <c r="DR363" s="55"/>
      <c r="DS363" s="55"/>
      <c r="DT363" s="55"/>
      <c r="DU363" s="55"/>
      <c r="DV363" s="55"/>
      <c r="DW363" s="55"/>
      <c r="DX363" s="55"/>
      <c r="DY363" s="55"/>
      <c r="DZ363" s="55"/>
      <c r="EA363" s="55"/>
    </row>
    <row r="364" spans="1:131" s="96" customFormat="1">
      <c r="A364" s="95"/>
      <c r="B364" s="240"/>
      <c r="C364" s="240"/>
      <c r="D364" s="240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5"/>
      <c r="AN364" s="251"/>
      <c r="AO364" s="251"/>
      <c r="AP364" s="454"/>
      <c r="AQ364" s="251"/>
      <c r="AR364" s="251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CI364" s="55"/>
      <c r="CJ364" s="55"/>
      <c r="CK364" s="55"/>
      <c r="CL364" s="55"/>
      <c r="CM364" s="55"/>
      <c r="CN364" s="55"/>
      <c r="CO364" s="55"/>
      <c r="CP364" s="55"/>
      <c r="CQ364" s="55"/>
      <c r="CR364" s="55"/>
      <c r="CS364" s="55"/>
      <c r="CT364" s="55"/>
      <c r="CU364" s="55"/>
      <c r="CV364" s="55"/>
      <c r="CW364" s="55"/>
      <c r="CX364" s="55"/>
      <c r="CY364" s="55"/>
      <c r="CZ364" s="55"/>
      <c r="DA364" s="55"/>
      <c r="DB364" s="55"/>
      <c r="DC364" s="55"/>
      <c r="DD364" s="55"/>
      <c r="DE364" s="55"/>
      <c r="DF364" s="55"/>
      <c r="DG364" s="55"/>
      <c r="DH364" s="55"/>
      <c r="DI364" s="55"/>
      <c r="DJ364" s="55"/>
      <c r="DK364" s="55"/>
      <c r="DL364" s="55"/>
      <c r="DM364" s="55"/>
      <c r="DN364" s="55"/>
      <c r="DO364" s="55"/>
      <c r="DP364" s="55"/>
      <c r="DQ364" s="55"/>
      <c r="DR364" s="55"/>
      <c r="DS364" s="55"/>
      <c r="DT364" s="55"/>
      <c r="DU364" s="55"/>
      <c r="DV364" s="55"/>
      <c r="DW364" s="55"/>
      <c r="DX364" s="55"/>
      <c r="DY364" s="55"/>
      <c r="DZ364" s="55"/>
      <c r="EA364" s="55"/>
    </row>
    <row r="365" spans="1:131" s="96" customFormat="1">
      <c r="A365" s="95"/>
      <c r="B365" s="240"/>
      <c r="C365" s="240"/>
      <c r="D365" s="240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  <c r="AI365" s="95"/>
      <c r="AJ365" s="95"/>
      <c r="AK365" s="95"/>
      <c r="AL365" s="95"/>
      <c r="AM365" s="95"/>
      <c r="AN365" s="251"/>
      <c r="AO365" s="251"/>
      <c r="AP365" s="454"/>
      <c r="AQ365" s="251"/>
      <c r="AR365" s="251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CI365" s="55"/>
      <c r="CJ365" s="55"/>
      <c r="CK365" s="55"/>
      <c r="CL365" s="55"/>
      <c r="CM365" s="55"/>
      <c r="CN365" s="55"/>
      <c r="CO365" s="55"/>
      <c r="CP365" s="55"/>
      <c r="CQ365" s="55"/>
      <c r="CR365" s="55"/>
      <c r="CS365" s="55"/>
      <c r="CT365" s="55"/>
      <c r="CU365" s="55"/>
      <c r="CV365" s="55"/>
      <c r="CW365" s="55"/>
      <c r="CX365" s="55"/>
      <c r="CY365" s="55"/>
      <c r="CZ365" s="55"/>
      <c r="DA365" s="55"/>
      <c r="DB365" s="55"/>
      <c r="DC365" s="55"/>
      <c r="DD365" s="55"/>
      <c r="DE365" s="55"/>
      <c r="DF365" s="55"/>
      <c r="DG365" s="55"/>
      <c r="DH365" s="55"/>
      <c r="DI365" s="55"/>
      <c r="DJ365" s="55"/>
      <c r="DK365" s="55"/>
      <c r="DL365" s="55"/>
      <c r="DM365" s="55"/>
      <c r="DN365" s="55"/>
      <c r="DO365" s="55"/>
      <c r="DP365" s="55"/>
      <c r="DQ365" s="55"/>
      <c r="DR365" s="55"/>
      <c r="DS365" s="55"/>
      <c r="DT365" s="55"/>
      <c r="DU365" s="55"/>
      <c r="DV365" s="55"/>
      <c r="DW365" s="55"/>
      <c r="DX365" s="55"/>
      <c r="DY365" s="55"/>
      <c r="DZ365" s="55"/>
      <c r="EA365" s="55"/>
    </row>
    <row r="366" spans="1:131" s="96" customFormat="1">
      <c r="A366" s="95"/>
      <c r="B366" s="240"/>
      <c r="C366" s="240"/>
      <c r="D366" s="240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95"/>
      <c r="AM366" s="95"/>
      <c r="AN366" s="251"/>
      <c r="AO366" s="251"/>
      <c r="AP366" s="454"/>
      <c r="AQ366" s="251"/>
      <c r="AR366" s="251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CI366" s="55"/>
      <c r="CJ366" s="55"/>
      <c r="CK366" s="55"/>
      <c r="CL366" s="55"/>
      <c r="CM366" s="55"/>
      <c r="CN366" s="55"/>
      <c r="CO366" s="55"/>
      <c r="CP366" s="55"/>
      <c r="CQ366" s="55"/>
      <c r="CR366" s="55"/>
      <c r="CS366" s="55"/>
      <c r="CT366" s="55"/>
      <c r="CU366" s="55"/>
      <c r="CV366" s="55"/>
      <c r="CW366" s="55"/>
      <c r="CX366" s="55"/>
      <c r="CY366" s="55"/>
      <c r="CZ366" s="55"/>
      <c r="DA366" s="55"/>
      <c r="DB366" s="55"/>
      <c r="DC366" s="55"/>
      <c r="DD366" s="55"/>
      <c r="DE366" s="55"/>
      <c r="DF366" s="55"/>
      <c r="DG366" s="55"/>
      <c r="DH366" s="55"/>
      <c r="DI366" s="55"/>
      <c r="DJ366" s="55"/>
      <c r="DK366" s="55"/>
      <c r="DL366" s="55"/>
      <c r="DM366" s="55"/>
      <c r="DN366" s="55"/>
      <c r="DO366" s="55"/>
      <c r="DP366" s="55"/>
      <c r="DQ366" s="55"/>
      <c r="DR366" s="55"/>
      <c r="DS366" s="55"/>
      <c r="DT366" s="55"/>
      <c r="DU366" s="55"/>
      <c r="DV366" s="55"/>
      <c r="DW366" s="55"/>
      <c r="DX366" s="55"/>
      <c r="DY366" s="55"/>
      <c r="DZ366" s="55"/>
      <c r="EA366" s="55"/>
    </row>
    <row r="367" spans="1:131" s="96" customFormat="1">
      <c r="A367" s="95"/>
      <c r="B367" s="240"/>
      <c r="C367" s="240"/>
      <c r="D367" s="240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  <c r="AE367" s="95"/>
      <c r="AF367" s="95"/>
      <c r="AG367" s="95"/>
      <c r="AH367" s="95"/>
      <c r="AI367" s="95"/>
      <c r="AJ367" s="95"/>
      <c r="AK367" s="95"/>
      <c r="AL367" s="95"/>
      <c r="AM367" s="95"/>
      <c r="AN367" s="251"/>
      <c r="AO367" s="251"/>
      <c r="AP367" s="454"/>
      <c r="AQ367" s="251"/>
      <c r="AR367" s="251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CI367" s="55"/>
      <c r="CJ367" s="55"/>
      <c r="CK367" s="55"/>
      <c r="CL367" s="55"/>
      <c r="CM367" s="55"/>
      <c r="CN367" s="55"/>
      <c r="CO367" s="55"/>
      <c r="CP367" s="55"/>
      <c r="CQ367" s="55"/>
      <c r="CR367" s="55"/>
      <c r="CS367" s="55"/>
      <c r="CT367" s="55"/>
      <c r="CU367" s="55"/>
      <c r="CV367" s="55"/>
      <c r="CW367" s="55"/>
      <c r="CX367" s="55"/>
      <c r="CY367" s="55"/>
      <c r="CZ367" s="55"/>
      <c r="DA367" s="55"/>
      <c r="DB367" s="55"/>
      <c r="DC367" s="55"/>
      <c r="DD367" s="55"/>
      <c r="DE367" s="55"/>
      <c r="DF367" s="55"/>
      <c r="DG367" s="55"/>
      <c r="DH367" s="55"/>
      <c r="DI367" s="55"/>
      <c r="DJ367" s="55"/>
      <c r="DK367" s="55"/>
      <c r="DL367" s="55"/>
      <c r="DM367" s="55"/>
      <c r="DN367" s="55"/>
      <c r="DO367" s="55"/>
      <c r="DP367" s="55"/>
      <c r="DQ367" s="55"/>
      <c r="DR367" s="55"/>
      <c r="DS367" s="55"/>
      <c r="DT367" s="55"/>
      <c r="DU367" s="55"/>
      <c r="DV367" s="55"/>
      <c r="DW367" s="55"/>
      <c r="DX367" s="55"/>
      <c r="DY367" s="55"/>
      <c r="DZ367" s="55"/>
      <c r="EA367" s="55"/>
    </row>
    <row r="368" spans="1:131" s="96" customFormat="1">
      <c r="A368" s="95"/>
      <c r="B368" s="240"/>
      <c r="C368" s="240"/>
      <c r="D368" s="240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95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251"/>
      <c r="AO368" s="251"/>
      <c r="AP368" s="454"/>
      <c r="AQ368" s="251"/>
      <c r="AR368" s="251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CI368" s="55"/>
      <c r="CJ368" s="55"/>
      <c r="CK368" s="55"/>
      <c r="CL368" s="55"/>
      <c r="CM368" s="55"/>
      <c r="CN368" s="55"/>
      <c r="CO368" s="55"/>
      <c r="CP368" s="55"/>
      <c r="CQ368" s="55"/>
      <c r="CR368" s="55"/>
      <c r="CS368" s="55"/>
      <c r="CT368" s="55"/>
      <c r="CU368" s="55"/>
      <c r="CV368" s="55"/>
      <c r="CW368" s="55"/>
      <c r="CX368" s="55"/>
      <c r="CY368" s="55"/>
      <c r="CZ368" s="55"/>
      <c r="DA368" s="55"/>
      <c r="DB368" s="55"/>
      <c r="DC368" s="55"/>
      <c r="DD368" s="55"/>
      <c r="DE368" s="55"/>
      <c r="DF368" s="55"/>
      <c r="DG368" s="55"/>
      <c r="DH368" s="55"/>
      <c r="DI368" s="55"/>
      <c r="DJ368" s="55"/>
      <c r="DK368" s="55"/>
      <c r="DL368" s="55"/>
      <c r="DM368" s="55"/>
      <c r="DN368" s="55"/>
      <c r="DO368" s="55"/>
      <c r="DP368" s="55"/>
      <c r="DQ368" s="55"/>
      <c r="DR368" s="55"/>
      <c r="DS368" s="55"/>
      <c r="DT368" s="55"/>
      <c r="DU368" s="55"/>
      <c r="DV368" s="55"/>
      <c r="DW368" s="55"/>
      <c r="DX368" s="55"/>
      <c r="DY368" s="55"/>
      <c r="DZ368" s="55"/>
      <c r="EA368" s="55"/>
    </row>
    <row r="369" spans="1:131" s="96" customFormat="1">
      <c r="A369" s="95"/>
      <c r="B369" s="240"/>
      <c r="C369" s="240"/>
      <c r="D369" s="240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251"/>
      <c r="AO369" s="251"/>
      <c r="AP369" s="454"/>
      <c r="AQ369" s="251"/>
      <c r="AR369" s="251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CI369" s="55"/>
      <c r="CJ369" s="55"/>
      <c r="CK369" s="55"/>
      <c r="CL369" s="55"/>
      <c r="CM369" s="55"/>
      <c r="CN369" s="55"/>
      <c r="CO369" s="55"/>
      <c r="CP369" s="55"/>
      <c r="CQ369" s="55"/>
      <c r="CR369" s="55"/>
      <c r="CS369" s="55"/>
      <c r="CT369" s="55"/>
      <c r="CU369" s="55"/>
      <c r="CV369" s="55"/>
      <c r="CW369" s="55"/>
      <c r="CX369" s="55"/>
      <c r="CY369" s="55"/>
      <c r="CZ369" s="55"/>
      <c r="DA369" s="55"/>
      <c r="DB369" s="55"/>
      <c r="DC369" s="55"/>
      <c r="DD369" s="55"/>
      <c r="DE369" s="55"/>
      <c r="DF369" s="55"/>
      <c r="DG369" s="55"/>
      <c r="DH369" s="55"/>
      <c r="DI369" s="55"/>
      <c r="DJ369" s="55"/>
      <c r="DK369" s="55"/>
      <c r="DL369" s="55"/>
      <c r="DM369" s="55"/>
      <c r="DN369" s="55"/>
      <c r="DO369" s="55"/>
      <c r="DP369" s="55"/>
      <c r="DQ369" s="55"/>
      <c r="DR369" s="55"/>
      <c r="DS369" s="55"/>
      <c r="DT369" s="55"/>
      <c r="DU369" s="55"/>
      <c r="DV369" s="55"/>
      <c r="DW369" s="55"/>
      <c r="DX369" s="55"/>
      <c r="DY369" s="55"/>
      <c r="DZ369" s="55"/>
      <c r="EA369" s="55"/>
    </row>
    <row r="370" spans="1:131" s="96" customFormat="1">
      <c r="A370" s="95"/>
      <c r="B370" s="240"/>
      <c r="C370" s="240"/>
      <c r="D370" s="240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95"/>
      <c r="AD370" s="95"/>
      <c r="AE370" s="95"/>
      <c r="AF370" s="95"/>
      <c r="AG370" s="95"/>
      <c r="AH370" s="95"/>
      <c r="AI370" s="95"/>
      <c r="AJ370" s="95"/>
      <c r="AK370" s="95"/>
      <c r="AL370" s="95"/>
      <c r="AM370" s="95"/>
      <c r="AN370" s="251"/>
      <c r="AO370" s="251"/>
      <c r="AP370" s="454"/>
      <c r="AQ370" s="251"/>
      <c r="AR370" s="251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CI370" s="55"/>
      <c r="CJ370" s="55"/>
      <c r="CK370" s="55"/>
      <c r="CL370" s="55"/>
      <c r="CM370" s="55"/>
      <c r="CN370" s="55"/>
      <c r="CO370" s="55"/>
      <c r="CP370" s="55"/>
      <c r="CQ370" s="55"/>
      <c r="CR370" s="55"/>
      <c r="CS370" s="55"/>
      <c r="CT370" s="55"/>
      <c r="CU370" s="55"/>
      <c r="CV370" s="55"/>
      <c r="CW370" s="55"/>
      <c r="CX370" s="55"/>
      <c r="CY370" s="55"/>
      <c r="CZ370" s="55"/>
      <c r="DA370" s="55"/>
      <c r="DB370" s="55"/>
      <c r="DC370" s="55"/>
      <c r="DD370" s="55"/>
      <c r="DE370" s="55"/>
      <c r="DF370" s="55"/>
      <c r="DG370" s="55"/>
      <c r="DH370" s="55"/>
      <c r="DI370" s="55"/>
      <c r="DJ370" s="55"/>
      <c r="DK370" s="55"/>
      <c r="DL370" s="55"/>
      <c r="DM370" s="55"/>
      <c r="DN370" s="55"/>
      <c r="DO370" s="55"/>
      <c r="DP370" s="55"/>
      <c r="DQ370" s="55"/>
      <c r="DR370" s="55"/>
      <c r="DS370" s="55"/>
      <c r="DT370" s="55"/>
      <c r="DU370" s="55"/>
      <c r="DV370" s="55"/>
      <c r="DW370" s="55"/>
      <c r="DX370" s="55"/>
      <c r="DY370" s="55"/>
      <c r="DZ370" s="55"/>
      <c r="EA370" s="55"/>
    </row>
    <row r="371" spans="1:131" s="96" customFormat="1">
      <c r="A371" s="95"/>
      <c r="B371" s="240"/>
      <c r="C371" s="240"/>
      <c r="D371" s="240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95"/>
      <c r="AD371" s="95"/>
      <c r="AE371" s="95"/>
      <c r="AF371" s="95"/>
      <c r="AG371" s="95"/>
      <c r="AH371" s="95"/>
      <c r="AI371" s="95"/>
      <c r="AJ371" s="95"/>
      <c r="AK371" s="95"/>
      <c r="AL371" s="95"/>
      <c r="AM371" s="95"/>
      <c r="AN371" s="251"/>
      <c r="AO371" s="251"/>
      <c r="AP371" s="454"/>
      <c r="AQ371" s="251"/>
      <c r="AR371" s="251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CI371" s="55"/>
      <c r="CJ371" s="55"/>
      <c r="CK371" s="55"/>
      <c r="CL371" s="55"/>
      <c r="CM371" s="55"/>
      <c r="CN371" s="55"/>
      <c r="CO371" s="55"/>
      <c r="CP371" s="55"/>
      <c r="CQ371" s="55"/>
      <c r="CR371" s="55"/>
      <c r="CS371" s="55"/>
      <c r="CT371" s="55"/>
      <c r="CU371" s="55"/>
      <c r="CV371" s="55"/>
      <c r="CW371" s="55"/>
      <c r="CX371" s="55"/>
      <c r="CY371" s="55"/>
      <c r="CZ371" s="55"/>
      <c r="DA371" s="55"/>
      <c r="DB371" s="55"/>
      <c r="DC371" s="55"/>
      <c r="DD371" s="55"/>
      <c r="DE371" s="55"/>
      <c r="DF371" s="55"/>
      <c r="DG371" s="55"/>
      <c r="DH371" s="55"/>
      <c r="DI371" s="55"/>
      <c r="DJ371" s="55"/>
      <c r="DK371" s="55"/>
      <c r="DL371" s="55"/>
      <c r="DM371" s="55"/>
      <c r="DN371" s="55"/>
      <c r="DO371" s="55"/>
      <c r="DP371" s="55"/>
      <c r="DQ371" s="55"/>
      <c r="DR371" s="55"/>
      <c r="DS371" s="55"/>
      <c r="DT371" s="55"/>
      <c r="DU371" s="55"/>
      <c r="DV371" s="55"/>
      <c r="DW371" s="55"/>
      <c r="DX371" s="55"/>
      <c r="DY371" s="55"/>
      <c r="DZ371" s="55"/>
      <c r="EA371" s="55"/>
    </row>
    <row r="372" spans="1:131" s="96" customFormat="1">
      <c r="A372" s="95"/>
      <c r="B372" s="240"/>
      <c r="C372" s="240"/>
      <c r="D372" s="240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95"/>
      <c r="AD372" s="95"/>
      <c r="AE372" s="95"/>
      <c r="AF372" s="95"/>
      <c r="AG372" s="95"/>
      <c r="AH372" s="95"/>
      <c r="AI372" s="95"/>
      <c r="AJ372" s="95"/>
      <c r="AK372" s="95"/>
      <c r="AL372" s="95"/>
      <c r="AM372" s="95"/>
      <c r="AN372" s="251"/>
      <c r="AO372" s="251"/>
      <c r="AP372" s="454"/>
      <c r="AQ372" s="251"/>
      <c r="AR372" s="251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CI372" s="55"/>
      <c r="CJ372" s="55"/>
      <c r="CK372" s="55"/>
      <c r="CL372" s="55"/>
      <c r="CM372" s="55"/>
      <c r="CN372" s="55"/>
      <c r="CO372" s="55"/>
      <c r="CP372" s="55"/>
      <c r="CQ372" s="55"/>
      <c r="CR372" s="55"/>
      <c r="CS372" s="55"/>
      <c r="CT372" s="55"/>
      <c r="CU372" s="55"/>
      <c r="CV372" s="55"/>
      <c r="CW372" s="55"/>
      <c r="CX372" s="55"/>
      <c r="CY372" s="55"/>
      <c r="CZ372" s="55"/>
      <c r="DA372" s="55"/>
      <c r="DB372" s="55"/>
      <c r="DC372" s="55"/>
      <c r="DD372" s="55"/>
      <c r="DE372" s="55"/>
      <c r="DF372" s="55"/>
      <c r="DG372" s="55"/>
      <c r="DH372" s="55"/>
      <c r="DI372" s="55"/>
      <c r="DJ372" s="55"/>
      <c r="DK372" s="55"/>
      <c r="DL372" s="55"/>
      <c r="DM372" s="55"/>
      <c r="DN372" s="55"/>
      <c r="DO372" s="55"/>
      <c r="DP372" s="55"/>
      <c r="DQ372" s="55"/>
      <c r="DR372" s="55"/>
      <c r="DS372" s="55"/>
      <c r="DT372" s="55"/>
      <c r="DU372" s="55"/>
      <c r="DV372" s="55"/>
      <c r="DW372" s="55"/>
      <c r="DX372" s="55"/>
      <c r="DY372" s="55"/>
      <c r="DZ372" s="55"/>
      <c r="EA372" s="55"/>
    </row>
    <row r="373" spans="1:131" s="96" customFormat="1">
      <c r="A373" s="95"/>
      <c r="B373" s="240"/>
      <c r="C373" s="240"/>
      <c r="D373" s="240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95"/>
      <c r="AD373" s="95"/>
      <c r="AE373" s="95"/>
      <c r="AF373" s="95"/>
      <c r="AG373" s="95"/>
      <c r="AH373" s="95"/>
      <c r="AI373" s="95"/>
      <c r="AJ373" s="95"/>
      <c r="AK373" s="95"/>
      <c r="AL373" s="95"/>
      <c r="AM373" s="95"/>
      <c r="AN373" s="251"/>
      <c r="AO373" s="251"/>
      <c r="AP373" s="454"/>
      <c r="AQ373" s="251"/>
      <c r="AR373" s="251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CI373" s="55"/>
      <c r="CJ373" s="55"/>
      <c r="CK373" s="55"/>
      <c r="CL373" s="55"/>
      <c r="CM373" s="55"/>
      <c r="CN373" s="55"/>
      <c r="CO373" s="55"/>
      <c r="CP373" s="55"/>
      <c r="CQ373" s="55"/>
      <c r="CR373" s="55"/>
      <c r="CS373" s="55"/>
      <c r="CT373" s="55"/>
      <c r="CU373" s="55"/>
      <c r="CV373" s="55"/>
      <c r="CW373" s="55"/>
      <c r="CX373" s="55"/>
      <c r="CY373" s="55"/>
      <c r="CZ373" s="55"/>
      <c r="DA373" s="55"/>
      <c r="DB373" s="55"/>
      <c r="DC373" s="55"/>
      <c r="DD373" s="55"/>
      <c r="DE373" s="55"/>
      <c r="DF373" s="55"/>
      <c r="DG373" s="55"/>
      <c r="DH373" s="55"/>
      <c r="DI373" s="55"/>
      <c r="DJ373" s="55"/>
      <c r="DK373" s="55"/>
      <c r="DL373" s="55"/>
      <c r="DM373" s="55"/>
      <c r="DN373" s="55"/>
      <c r="DO373" s="55"/>
      <c r="DP373" s="55"/>
      <c r="DQ373" s="55"/>
      <c r="DR373" s="55"/>
      <c r="DS373" s="55"/>
      <c r="DT373" s="55"/>
      <c r="DU373" s="55"/>
      <c r="DV373" s="55"/>
      <c r="DW373" s="55"/>
      <c r="DX373" s="55"/>
      <c r="DY373" s="55"/>
      <c r="DZ373" s="55"/>
      <c r="EA373" s="55"/>
    </row>
    <row r="374" spans="1:131" s="96" customFormat="1">
      <c r="A374" s="95"/>
      <c r="B374" s="240"/>
      <c r="C374" s="240"/>
      <c r="D374" s="240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95"/>
      <c r="AD374" s="95"/>
      <c r="AE374" s="95"/>
      <c r="AF374" s="95"/>
      <c r="AG374" s="95"/>
      <c r="AH374" s="95"/>
      <c r="AI374" s="95"/>
      <c r="AJ374" s="95"/>
      <c r="AK374" s="95"/>
      <c r="AL374" s="95"/>
      <c r="AM374" s="95"/>
      <c r="AN374" s="251"/>
      <c r="AO374" s="251"/>
      <c r="AP374" s="454"/>
      <c r="AQ374" s="251"/>
      <c r="AR374" s="251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CI374" s="55"/>
      <c r="CJ374" s="55"/>
      <c r="CK374" s="55"/>
      <c r="CL374" s="55"/>
      <c r="CM374" s="55"/>
      <c r="CN374" s="55"/>
      <c r="CO374" s="55"/>
      <c r="CP374" s="55"/>
      <c r="CQ374" s="55"/>
      <c r="CR374" s="55"/>
      <c r="CS374" s="55"/>
      <c r="CT374" s="55"/>
      <c r="CU374" s="55"/>
      <c r="CV374" s="55"/>
      <c r="CW374" s="55"/>
      <c r="CX374" s="55"/>
      <c r="CY374" s="55"/>
      <c r="CZ374" s="55"/>
      <c r="DA374" s="55"/>
      <c r="DB374" s="55"/>
      <c r="DC374" s="55"/>
      <c r="DD374" s="55"/>
      <c r="DE374" s="55"/>
      <c r="DF374" s="55"/>
      <c r="DG374" s="55"/>
      <c r="DH374" s="55"/>
      <c r="DI374" s="55"/>
      <c r="DJ374" s="55"/>
      <c r="DK374" s="55"/>
      <c r="DL374" s="55"/>
      <c r="DM374" s="55"/>
      <c r="DN374" s="55"/>
      <c r="DO374" s="55"/>
      <c r="DP374" s="55"/>
      <c r="DQ374" s="55"/>
      <c r="DR374" s="55"/>
      <c r="DS374" s="55"/>
      <c r="DT374" s="55"/>
      <c r="DU374" s="55"/>
      <c r="DV374" s="55"/>
      <c r="DW374" s="55"/>
      <c r="DX374" s="55"/>
      <c r="DY374" s="55"/>
      <c r="DZ374" s="55"/>
      <c r="EA374" s="55"/>
    </row>
    <row r="375" spans="1:131" s="96" customFormat="1">
      <c r="A375" s="95"/>
      <c r="B375" s="240"/>
      <c r="C375" s="240"/>
      <c r="D375" s="240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95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251"/>
      <c r="AO375" s="251"/>
      <c r="AP375" s="454"/>
      <c r="AQ375" s="251"/>
      <c r="AR375" s="251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CI375" s="55"/>
      <c r="CJ375" s="55"/>
      <c r="CK375" s="55"/>
      <c r="CL375" s="55"/>
      <c r="CM375" s="55"/>
      <c r="CN375" s="55"/>
      <c r="CO375" s="55"/>
      <c r="CP375" s="55"/>
      <c r="CQ375" s="55"/>
      <c r="CR375" s="55"/>
      <c r="CS375" s="55"/>
      <c r="CT375" s="55"/>
      <c r="CU375" s="55"/>
      <c r="CV375" s="55"/>
      <c r="CW375" s="55"/>
      <c r="CX375" s="55"/>
      <c r="CY375" s="55"/>
      <c r="CZ375" s="55"/>
      <c r="DA375" s="55"/>
      <c r="DB375" s="55"/>
      <c r="DC375" s="55"/>
      <c r="DD375" s="55"/>
      <c r="DE375" s="55"/>
      <c r="DF375" s="55"/>
      <c r="DG375" s="55"/>
      <c r="DH375" s="55"/>
      <c r="DI375" s="55"/>
      <c r="DJ375" s="55"/>
      <c r="DK375" s="55"/>
      <c r="DL375" s="55"/>
      <c r="DM375" s="55"/>
      <c r="DN375" s="55"/>
      <c r="DO375" s="55"/>
      <c r="DP375" s="55"/>
      <c r="DQ375" s="55"/>
      <c r="DR375" s="55"/>
      <c r="DS375" s="55"/>
      <c r="DT375" s="55"/>
      <c r="DU375" s="55"/>
      <c r="DV375" s="55"/>
      <c r="DW375" s="55"/>
      <c r="DX375" s="55"/>
      <c r="DY375" s="55"/>
      <c r="DZ375" s="55"/>
      <c r="EA375" s="55"/>
    </row>
    <row r="376" spans="1:131" s="96" customFormat="1">
      <c r="A376" s="95"/>
      <c r="B376" s="240"/>
      <c r="C376" s="240"/>
      <c r="D376" s="240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95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251"/>
      <c r="AO376" s="251"/>
      <c r="AP376" s="454"/>
      <c r="AQ376" s="251"/>
      <c r="AR376" s="251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CI376" s="55"/>
      <c r="CJ376" s="55"/>
      <c r="CK376" s="55"/>
      <c r="CL376" s="55"/>
      <c r="CM376" s="55"/>
      <c r="CN376" s="55"/>
      <c r="CO376" s="55"/>
      <c r="CP376" s="55"/>
      <c r="CQ376" s="55"/>
      <c r="CR376" s="55"/>
      <c r="CS376" s="55"/>
      <c r="CT376" s="55"/>
      <c r="CU376" s="55"/>
      <c r="CV376" s="55"/>
      <c r="CW376" s="55"/>
      <c r="CX376" s="55"/>
      <c r="CY376" s="55"/>
      <c r="CZ376" s="55"/>
      <c r="DA376" s="55"/>
      <c r="DB376" s="55"/>
      <c r="DC376" s="55"/>
      <c r="DD376" s="55"/>
      <c r="DE376" s="55"/>
      <c r="DF376" s="55"/>
      <c r="DG376" s="55"/>
      <c r="DH376" s="55"/>
      <c r="DI376" s="55"/>
      <c r="DJ376" s="55"/>
      <c r="DK376" s="55"/>
      <c r="DL376" s="55"/>
      <c r="DM376" s="55"/>
      <c r="DN376" s="55"/>
      <c r="DO376" s="55"/>
      <c r="DP376" s="55"/>
      <c r="DQ376" s="55"/>
      <c r="DR376" s="55"/>
      <c r="DS376" s="55"/>
      <c r="DT376" s="55"/>
      <c r="DU376" s="55"/>
      <c r="DV376" s="55"/>
      <c r="DW376" s="55"/>
      <c r="DX376" s="55"/>
      <c r="DY376" s="55"/>
      <c r="DZ376" s="55"/>
      <c r="EA376" s="55"/>
    </row>
    <row r="377" spans="1:131" s="96" customFormat="1">
      <c r="A377" s="95"/>
      <c r="B377" s="240"/>
      <c r="C377" s="240"/>
      <c r="D377" s="240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  <c r="AF377" s="95"/>
      <c r="AG377" s="95"/>
      <c r="AH377" s="95"/>
      <c r="AI377" s="95"/>
      <c r="AJ377" s="95"/>
      <c r="AK377" s="95"/>
      <c r="AL377" s="95"/>
      <c r="AM377" s="95"/>
      <c r="AN377" s="251"/>
      <c r="AO377" s="251"/>
      <c r="AP377" s="454"/>
      <c r="AQ377" s="251"/>
      <c r="AR377" s="251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CI377" s="55"/>
      <c r="CJ377" s="55"/>
      <c r="CK377" s="55"/>
      <c r="CL377" s="55"/>
      <c r="CM377" s="55"/>
      <c r="CN377" s="55"/>
      <c r="CO377" s="55"/>
      <c r="CP377" s="55"/>
      <c r="CQ377" s="55"/>
      <c r="CR377" s="55"/>
      <c r="CS377" s="55"/>
      <c r="CT377" s="55"/>
      <c r="CU377" s="55"/>
      <c r="CV377" s="55"/>
      <c r="CW377" s="55"/>
      <c r="CX377" s="55"/>
      <c r="CY377" s="55"/>
      <c r="CZ377" s="55"/>
      <c r="DA377" s="55"/>
      <c r="DB377" s="55"/>
      <c r="DC377" s="55"/>
      <c r="DD377" s="55"/>
      <c r="DE377" s="55"/>
      <c r="DF377" s="55"/>
      <c r="DG377" s="55"/>
      <c r="DH377" s="55"/>
      <c r="DI377" s="55"/>
      <c r="DJ377" s="55"/>
      <c r="DK377" s="55"/>
      <c r="DL377" s="55"/>
      <c r="DM377" s="55"/>
      <c r="DN377" s="55"/>
      <c r="DO377" s="55"/>
      <c r="DP377" s="55"/>
      <c r="DQ377" s="55"/>
      <c r="DR377" s="55"/>
      <c r="DS377" s="55"/>
      <c r="DT377" s="55"/>
      <c r="DU377" s="55"/>
      <c r="DV377" s="55"/>
      <c r="DW377" s="55"/>
      <c r="DX377" s="55"/>
      <c r="DY377" s="55"/>
      <c r="DZ377" s="55"/>
      <c r="EA377" s="55"/>
    </row>
    <row r="378" spans="1:131" s="96" customFormat="1">
      <c r="A378" s="95"/>
      <c r="B378" s="240"/>
      <c r="C378" s="240"/>
      <c r="D378" s="240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95"/>
      <c r="AD378" s="95"/>
      <c r="AE378" s="95"/>
      <c r="AF378" s="95"/>
      <c r="AG378" s="95"/>
      <c r="AH378" s="95"/>
      <c r="AI378" s="95"/>
      <c r="AJ378" s="95"/>
      <c r="AK378" s="95"/>
      <c r="AL378" s="95"/>
      <c r="AM378" s="95"/>
      <c r="AN378" s="251"/>
      <c r="AO378" s="251"/>
      <c r="AP378" s="454"/>
      <c r="AQ378" s="251"/>
      <c r="AR378" s="251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CI378" s="55"/>
      <c r="CJ378" s="55"/>
      <c r="CK378" s="55"/>
      <c r="CL378" s="55"/>
      <c r="CM378" s="55"/>
      <c r="CN378" s="55"/>
      <c r="CO378" s="55"/>
      <c r="CP378" s="55"/>
      <c r="CQ378" s="55"/>
      <c r="CR378" s="55"/>
      <c r="CS378" s="55"/>
      <c r="CT378" s="55"/>
      <c r="CU378" s="55"/>
      <c r="CV378" s="55"/>
      <c r="CW378" s="55"/>
      <c r="CX378" s="55"/>
      <c r="CY378" s="55"/>
      <c r="CZ378" s="55"/>
      <c r="DA378" s="55"/>
      <c r="DB378" s="55"/>
      <c r="DC378" s="55"/>
      <c r="DD378" s="55"/>
      <c r="DE378" s="55"/>
      <c r="DF378" s="55"/>
      <c r="DG378" s="55"/>
      <c r="DH378" s="55"/>
      <c r="DI378" s="55"/>
      <c r="DJ378" s="55"/>
      <c r="DK378" s="55"/>
      <c r="DL378" s="55"/>
      <c r="DM378" s="55"/>
      <c r="DN378" s="55"/>
      <c r="DO378" s="55"/>
      <c r="DP378" s="55"/>
      <c r="DQ378" s="55"/>
      <c r="DR378" s="55"/>
      <c r="DS378" s="55"/>
      <c r="DT378" s="55"/>
      <c r="DU378" s="55"/>
      <c r="DV378" s="55"/>
      <c r="DW378" s="55"/>
      <c r="DX378" s="55"/>
      <c r="DY378" s="55"/>
      <c r="DZ378" s="55"/>
      <c r="EA378" s="55"/>
    </row>
    <row r="379" spans="1:131" s="96" customFormat="1">
      <c r="A379" s="95"/>
      <c r="B379" s="240"/>
      <c r="C379" s="240"/>
      <c r="D379" s="240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  <c r="AE379" s="95"/>
      <c r="AF379" s="95"/>
      <c r="AG379" s="95"/>
      <c r="AH379" s="95"/>
      <c r="AI379" s="95"/>
      <c r="AJ379" s="95"/>
      <c r="AK379" s="95"/>
      <c r="AL379" s="95"/>
      <c r="AM379" s="95"/>
      <c r="AN379" s="251"/>
      <c r="AO379" s="251"/>
      <c r="AP379" s="454"/>
      <c r="AQ379" s="251"/>
      <c r="AR379" s="251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CI379" s="55"/>
      <c r="CJ379" s="55"/>
      <c r="CK379" s="55"/>
      <c r="CL379" s="55"/>
      <c r="CM379" s="55"/>
      <c r="CN379" s="55"/>
      <c r="CO379" s="55"/>
      <c r="CP379" s="55"/>
      <c r="CQ379" s="55"/>
      <c r="CR379" s="55"/>
      <c r="CS379" s="55"/>
      <c r="CT379" s="55"/>
      <c r="CU379" s="55"/>
      <c r="CV379" s="55"/>
      <c r="CW379" s="55"/>
      <c r="CX379" s="55"/>
      <c r="CY379" s="55"/>
      <c r="CZ379" s="55"/>
      <c r="DA379" s="55"/>
      <c r="DB379" s="55"/>
      <c r="DC379" s="55"/>
      <c r="DD379" s="55"/>
      <c r="DE379" s="55"/>
      <c r="DF379" s="55"/>
      <c r="DG379" s="55"/>
      <c r="DH379" s="55"/>
      <c r="DI379" s="55"/>
      <c r="DJ379" s="55"/>
      <c r="DK379" s="55"/>
      <c r="DL379" s="55"/>
      <c r="DM379" s="55"/>
      <c r="DN379" s="55"/>
      <c r="DO379" s="55"/>
      <c r="DP379" s="55"/>
      <c r="DQ379" s="55"/>
      <c r="DR379" s="55"/>
      <c r="DS379" s="55"/>
      <c r="DT379" s="55"/>
      <c r="DU379" s="55"/>
      <c r="DV379" s="55"/>
      <c r="DW379" s="55"/>
      <c r="DX379" s="55"/>
      <c r="DY379" s="55"/>
      <c r="DZ379" s="55"/>
      <c r="EA379" s="55"/>
    </row>
    <row r="380" spans="1:131" s="96" customFormat="1">
      <c r="A380" s="95"/>
      <c r="B380" s="240"/>
      <c r="C380" s="240"/>
      <c r="D380" s="240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95"/>
      <c r="AD380" s="95"/>
      <c r="AE380" s="95"/>
      <c r="AF380" s="95"/>
      <c r="AG380" s="95"/>
      <c r="AH380" s="95"/>
      <c r="AI380" s="95"/>
      <c r="AJ380" s="95"/>
      <c r="AK380" s="95"/>
      <c r="AL380" s="95"/>
      <c r="AM380" s="95"/>
      <c r="AN380" s="251"/>
      <c r="AO380" s="251"/>
      <c r="AP380" s="454"/>
      <c r="AQ380" s="251"/>
      <c r="AR380" s="251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CI380" s="55"/>
      <c r="CJ380" s="55"/>
      <c r="CK380" s="55"/>
      <c r="CL380" s="55"/>
      <c r="CM380" s="55"/>
      <c r="CN380" s="55"/>
      <c r="CO380" s="55"/>
      <c r="CP380" s="55"/>
      <c r="CQ380" s="55"/>
      <c r="CR380" s="55"/>
      <c r="CS380" s="55"/>
      <c r="CT380" s="55"/>
      <c r="CU380" s="55"/>
      <c r="CV380" s="55"/>
      <c r="CW380" s="55"/>
      <c r="CX380" s="55"/>
      <c r="CY380" s="55"/>
      <c r="CZ380" s="55"/>
      <c r="DA380" s="55"/>
      <c r="DB380" s="55"/>
      <c r="DC380" s="55"/>
      <c r="DD380" s="55"/>
      <c r="DE380" s="55"/>
      <c r="DF380" s="55"/>
      <c r="DG380" s="55"/>
      <c r="DH380" s="55"/>
      <c r="DI380" s="55"/>
      <c r="DJ380" s="55"/>
      <c r="DK380" s="55"/>
      <c r="DL380" s="55"/>
      <c r="DM380" s="55"/>
      <c r="DN380" s="55"/>
      <c r="DO380" s="55"/>
      <c r="DP380" s="55"/>
      <c r="DQ380" s="55"/>
      <c r="DR380" s="55"/>
      <c r="DS380" s="55"/>
      <c r="DT380" s="55"/>
      <c r="DU380" s="55"/>
      <c r="DV380" s="55"/>
      <c r="DW380" s="55"/>
      <c r="DX380" s="55"/>
      <c r="DY380" s="55"/>
      <c r="DZ380" s="55"/>
      <c r="EA380" s="55"/>
    </row>
    <row r="381" spans="1:131" s="96" customFormat="1">
      <c r="A381" s="95"/>
      <c r="B381" s="240"/>
      <c r="C381" s="240"/>
      <c r="D381" s="240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95"/>
      <c r="AD381" s="95"/>
      <c r="AE381" s="95"/>
      <c r="AF381" s="95"/>
      <c r="AG381" s="95"/>
      <c r="AH381" s="95"/>
      <c r="AI381" s="95"/>
      <c r="AJ381" s="95"/>
      <c r="AK381" s="95"/>
      <c r="AL381" s="95"/>
      <c r="AM381" s="95"/>
      <c r="AN381" s="251"/>
      <c r="AO381" s="251"/>
      <c r="AP381" s="454"/>
      <c r="AQ381" s="251"/>
      <c r="AR381" s="251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CI381" s="55"/>
      <c r="CJ381" s="55"/>
      <c r="CK381" s="55"/>
      <c r="CL381" s="55"/>
      <c r="CM381" s="55"/>
      <c r="CN381" s="55"/>
      <c r="CO381" s="55"/>
      <c r="CP381" s="55"/>
      <c r="CQ381" s="55"/>
      <c r="CR381" s="55"/>
      <c r="CS381" s="55"/>
      <c r="CT381" s="55"/>
      <c r="CU381" s="55"/>
      <c r="CV381" s="55"/>
      <c r="CW381" s="55"/>
      <c r="CX381" s="55"/>
      <c r="CY381" s="55"/>
      <c r="CZ381" s="55"/>
      <c r="DA381" s="55"/>
      <c r="DB381" s="55"/>
      <c r="DC381" s="55"/>
      <c r="DD381" s="55"/>
      <c r="DE381" s="55"/>
      <c r="DF381" s="55"/>
      <c r="DG381" s="55"/>
      <c r="DH381" s="55"/>
      <c r="DI381" s="55"/>
      <c r="DJ381" s="55"/>
      <c r="DK381" s="55"/>
      <c r="DL381" s="55"/>
      <c r="DM381" s="55"/>
      <c r="DN381" s="55"/>
      <c r="DO381" s="55"/>
      <c r="DP381" s="55"/>
      <c r="DQ381" s="55"/>
      <c r="DR381" s="55"/>
      <c r="DS381" s="55"/>
      <c r="DT381" s="55"/>
      <c r="DU381" s="55"/>
      <c r="DV381" s="55"/>
      <c r="DW381" s="55"/>
      <c r="DX381" s="55"/>
      <c r="DY381" s="55"/>
      <c r="DZ381" s="55"/>
      <c r="EA381" s="55"/>
    </row>
    <row r="382" spans="1:131" s="96" customFormat="1">
      <c r="A382" s="95"/>
      <c r="B382" s="240"/>
      <c r="C382" s="240"/>
      <c r="D382" s="240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251"/>
      <c r="AO382" s="251"/>
      <c r="AP382" s="454"/>
      <c r="AQ382" s="251"/>
      <c r="AR382" s="251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CI382" s="55"/>
      <c r="CJ382" s="55"/>
      <c r="CK382" s="55"/>
      <c r="CL382" s="55"/>
      <c r="CM382" s="55"/>
      <c r="CN382" s="55"/>
      <c r="CO382" s="55"/>
      <c r="CP382" s="55"/>
      <c r="CQ382" s="55"/>
      <c r="CR382" s="55"/>
      <c r="CS382" s="55"/>
      <c r="CT382" s="55"/>
      <c r="CU382" s="55"/>
      <c r="CV382" s="55"/>
      <c r="CW382" s="55"/>
      <c r="CX382" s="55"/>
      <c r="CY382" s="55"/>
      <c r="CZ382" s="55"/>
      <c r="DA382" s="55"/>
      <c r="DB382" s="55"/>
      <c r="DC382" s="55"/>
      <c r="DD382" s="55"/>
      <c r="DE382" s="55"/>
      <c r="DF382" s="55"/>
      <c r="DG382" s="55"/>
      <c r="DH382" s="55"/>
      <c r="DI382" s="55"/>
      <c r="DJ382" s="55"/>
      <c r="DK382" s="55"/>
      <c r="DL382" s="55"/>
      <c r="DM382" s="55"/>
      <c r="DN382" s="55"/>
      <c r="DO382" s="55"/>
      <c r="DP382" s="55"/>
      <c r="DQ382" s="55"/>
      <c r="DR382" s="55"/>
      <c r="DS382" s="55"/>
      <c r="DT382" s="55"/>
      <c r="DU382" s="55"/>
      <c r="DV382" s="55"/>
      <c r="DW382" s="55"/>
      <c r="DX382" s="55"/>
      <c r="DY382" s="55"/>
      <c r="DZ382" s="55"/>
      <c r="EA382" s="55"/>
    </row>
    <row r="383" spans="1:131" s="96" customFormat="1">
      <c r="A383" s="95"/>
      <c r="B383" s="240"/>
      <c r="C383" s="240"/>
      <c r="D383" s="240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251"/>
      <c r="AO383" s="251"/>
      <c r="AP383" s="454"/>
      <c r="AQ383" s="251"/>
      <c r="AR383" s="251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CI383" s="55"/>
      <c r="CJ383" s="55"/>
      <c r="CK383" s="55"/>
      <c r="CL383" s="55"/>
      <c r="CM383" s="55"/>
      <c r="CN383" s="55"/>
      <c r="CO383" s="55"/>
      <c r="CP383" s="55"/>
      <c r="CQ383" s="55"/>
      <c r="CR383" s="55"/>
      <c r="CS383" s="55"/>
      <c r="CT383" s="55"/>
      <c r="CU383" s="55"/>
      <c r="CV383" s="55"/>
      <c r="CW383" s="55"/>
      <c r="CX383" s="55"/>
      <c r="CY383" s="55"/>
      <c r="CZ383" s="55"/>
      <c r="DA383" s="55"/>
      <c r="DB383" s="55"/>
      <c r="DC383" s="55"/>
      <c r="DD383" s="55"/>
      <c r="DE383" s="55"/>
      <c r="DF383" s="55"/>
      <c r="DG383" s="55"/>
      <c r="DH383" s="55"/>
      <c r="DI383" s="55"/>
      <c r="DJ383" s="55"/>
      <c r="DK383" s="55"/>
      <c r="DL383" s="55"/>
      <c r="DM383" s="55"/>
      <c r="DN383" s="55"/>
      <c r="DO383" s="55"/>
      <c r="DP383" s="55"/>
      <c r="DQ383" s="55"/>
      <c r="DR383" s="55"/>
      <c r="DS383" s="55"/>
      <c r="DT383" s="55"/>
      <c r="DU383" s="55"/>
      <c r="DV383" s="55"/>
      <c r="DW383" s="55"/>
      <c r="DX383" s="55"/>
      <c r="DY383" s="55"/>
      <c r="DZ383" s="55"/>
      <c r="EA383" s="55"/>
    </row>
    <row r="384" spans="1:131" s="96" customFormat="1">
      <c r="A384" s="95"/>
      <c r="B384" s="240"/>
      <c r="C384" s="240"/>
      <c r="D384" s="240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251"/>
      <c r="AO384" s="251"/>
      <c r="AP384" s="454"/>
      <c r="AQ384" s="251"/>
      <c r="AR384" s="251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CI384" s="55"/>
      <c r="CJ384" s="55"/>
      <c r="CK384" s="55"/>
      <c r="CL384" s="55"/>
      <c r="CM384" s="55"/>
      <c r="CN384" s="55"/>
      <c r="CO384" s="55"/>
      <c r="CP384" s="55"/>
      <c r="CQ384" s="55"/>
      <c r="CR384" s="55"/>
      <c r="CS384" s="55"/>
      <c r="CT384" s="55"/>
      <c r="CU384" s="55"/>
      <c r="CV384" s="55"/>
      <c r="CW384" s="55"/>
      <c r="CX384" s="55"/>
      <c r="CY384" s="55"/>
      <c r="CZ384" s="55"/>
      <c r="DA384" s="55"/>
      <c r="DB384" s="55"/>
      <c r="DC384" s="55"/>
      <c r="DD384" s="55"/>
      <c r="DE384" s="55"/>
      <c r="DF384" s="55"/>
      <c r="DG384" s="55"/>
      <c r="DH384" s="55"/>
      <c r="DI384" s="55"/>
      <c r="DJ384" s="55"/>
      <c r="DK384" s="55"/>
      <c r="DL384" s="55"/>
      <c r="DM384" s="55"/>
      <c r="DN384" s="55"/>
      <c r="DO384" s="55"/>
      <c r="DP384" s="55"/>
      <c r="DQ384" s="55"/>
      <c r="DR384" s="55"/>
      <c r="DS384" s="55"/>
      <c r="DT384" s="55"/>
      <c r="DU384" s="55"/>
      <c r="DV384" s="55"/>
      <c r="DW384" s="55"/>
      <c r="DX384" s="55"/>
      <c r="DY384" s="55"/>
      <c r="DZ384" s="55"/>
      <c r="EA384" s="55"/>
    </row>
    <row r="385" spans="1:131" s="96" customFormat="1">
      <c r="A385" s="95"/>
      <c r="B385" s="240"/>
      <c r="C385" s="240"/>
      <c r="D385" s="240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95"/>
      <c r="AD385" s="95"/>
      <c r="AE385" s="95"/>
      <c r="AF385" s="95"/>
      <c r="AG385" s="95"/>
      <c r="AH385" s="95"/>
      <c r="AI385" s="95"/>
      <c r="AJ385" s="95"/>
      <c r="AK385" s="95"/>
      <c r="AL385" s="95"/>
      <c r="AM385" s="95"/>
      <c r="AN385" s="251"/>
      <c r="AO385" s="251"/>
      <c r="AP385" s="454"/>
      <c r="AQ385" s="251"/>
      <c r="AR385" s="251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CI385" s="55"/>
      <c r="CJ385" s="55"/>
      <c r="CK385" s="55"/>
      <c r="CL385" s="55"/>
      <c r="CM385" s="55"/>
      <c r="CN385" s="55"/>
      <c r="CO385" s="55"/>
      <c r="CP385" s="55"/>
      <c r="CQ385" s="55"/>
      <c r="CR385" s="55"/>
      <c r="CS385" s="55"/>
      <c r="CT385" s="55"/>
      <c r="CU385" s="55"/>
      <c r="CV385" s="55"/>
      <c r="CW385" s="55"/>
      <c r="CX385" s="55"/>
      <c r="CY385" s="55"/>
      <c r="CZ385" s="55"/>
      <c r="DA385" s="55"/>
      <c r="DB385" s="55"/>
      <c r="DC385" s="55"/>
      <c r="DD385" s="55"/>
      <c r="DE385" s="55"/>
      <c r="DF385" s="55"/>
      <c r="DG385" s="55"/>
      <c r="DH385" s="55"/>
      <c r="DI385" s="55"/>
      <c r="DJ385" s="55"/>
      <c r="DK385" s="55"/>
      <c r="DL385" s="55"/>
      <c r="DM385" s="55"/>
      <c r="DN385" s="55"/>
      <c r="DO385" s="55"/>
      <c r="DP385" s="55"/>
      <c r="DQ385" s="55"/>
      <c r="DR385" s="55"/>
      <c r="DS385" s="55"/>
      <c r="DT385" s="55"/>
      <c r="DU385" s="55"/>
      <c r="DV385" s="55"/>
      <c r="DW385" s="55"/>
      <c r="DX385" s="55"/>
      <c r="DY385" s="55"/>
      <c r="DZ385" s="55"/>
      <c r="EA385" s="55"/>
    </row>
    <row r="386" spans="1:131" s="96" customFormat="1">
      <c r="A386" s="95"/>
      <c r="B386" s="240"/>
      <c r="C386" s="240"/>
      <c r="D386" s="240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251"/>
      <c r="AO386" s="251"/>
      <c r="AP386" s="454"/>
      <c r="AQ386" s="251"/>
      <c r="AR386" s="251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CI386" s="55"/>
      <c r="CJ386" s="55"/>
      <c r="CK386" s="55"/>
      <c r="CL386" s="55"/>
      <c r="CM386" s="55"/>
      <c r="CN386" s="55"/>
      <c r="CO386" s="55"/>
      <c r="CP386" s="55"/>
      <c r="CQ386" s="55"/>
      <c r="CR386" s="55"/>
      <c r="CS386" s="55"/>
      <c r="CT386" s="55"/>
      <c r="CU386" s="55"/>
      <c r="CV386" s="55"/>
      <c r="CW386" s="55"/>
      <c r="CX386" s="55"/>
      <c r="CY386" s="55"/>
      <c r="CZ386" s="55"/>
      <c r="DA386" s="55"/>
      <c r="DB386" s="55"/>
      <c r="DC386" s="55"/>
      <c r="DD386" s="55"/>
      <c r="DE386" s="55"/>
      <c r="DF386" s="55"/>
      <c r="DG386" s="55"/>
      <c r="DH386" s="55"/>
      <c r="DI386" s="55"/>
      <c r="DJ386" s="55"/>
      <c r="DK386" s="55"/>
      <c r="DL386" s="55"/>
      <c r="DM386" s="55"/>
      <c r="DN386" s="55"/>
      <c r="DO386" s="55"/>
      <c r="DP386" s="55"/>
      <c r="DQ386" s="55"/>
      <c r="DR386" s="55"/>
      <c r="DS386" s="55"/>
      <c r="DT386" s="55"/>
      <c r="DU386" s="55"/>
      <c r="DV386" s="55"/>
      <c r="DW386" s="55"/>
      <c r="DX386" s="55"/>
      <c r="DY386" s="55"/>
      <c r="DZ386" s="55"/>
      <c r="EA386" s="55"/>
    </row>
    <row r="387" spans="1:131" s="96" customFormat="1">
      <c r="A387" s="95"/>
      <c r="B387" s="240"/>
      <c r="C387" s="240"/>
      <c r="D387" s="240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251"/>
      <c r="AO387" s="251"/>
      <c r="AP387" s="454"/>
      <c r="AQ387" s="251"/>
      <c r="AR387" s="251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55"/>
      <c r="BS387" s="55"/>
      <c r="CI387" s="55"/>
      <c r="CJ387" s="55"/>
      <c r="CK387" s="55"/>
      <c r="CL387" s="55"/>
      <c r="CM387" s="55"/>
      <c r="CN387" s="55"/>
      <c r="CO387" s="55"/>
      <c r="CP387" s="55"/>
      <c r="CQ387" s="55"/>
      <c r="CR387" s="55"/>
      <c r="CS387" s="55"/>
      <c r="CT387" s="55"/>
      <c r="CU387" s="55"/>
      <c r="CV387" s="55"/>
      <c r="CW387" s="55"/>
      <c r="CX387" s="55"/>
      <c r="CY387" s="55"/>
      <c r="CZ387" s="55"/>
      <c r="DA387" s="55"/>
      <c r="DB387" s="55"/>
      <c r="DC387" s="55"/>
      <c r="DD387" s="55"/>
      <c r="DE387" s="55"/>
      <c r="DF387" s="55"/>
      <c r="DG387" s="55"/>
      <c r="DH387" s="55"/>
      <c r="DI387" s="55"/>
      <c r="DJ387" s="55"/>
      <c r="DK387" s="55"/>
      <c r="DL387" s="55"/>
      <c r="DM387" s="55"/>
      <c r="DN387" s="55"/>
      <c r="DO387" s="55"/>
      <c r="DP387" s="55"/>
      <c r="DQ387" s="55"/>
      <c r="DR387" s="55"/>
      <c r="DS387" s="55"/>
      <c r="DT387" s="55"/>
      <c r="DU387" s="55"/>
      <c r="DV387" s="55"/>
      <c r="DW387" s="55"/>
      <c r="DX387" s="55"/>
      <c r="DY387" s="55"/>
      <c r="DZ387" s="55"/>
      <c r="EA387" s="55"/>
    </row>
    <row r="388" spans="1:131" s="96" customFormat="1">
      <c r="A388" s="95"/>
      <c r="B388" s="240"/>
      <c r="C388" s="240"/>
      <c r="D388" s="240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95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251"/>
      <c r="AO388" s="251"/>
      <c r="AP388" s="454"/>
      <c r="AQ388" s="251"/>
      <c r="AR388" s="251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CI388" s="55"/>
      <c r="CJ388" s="55"/>
      <c r="CK388" s="55"/>
      <c r="CL388" s="55"/>
      <c r="CM388" s="55"/>
      <c r="CN388" s="55"/>
      <c r="CO388" s="55"/>
      <c r="CP388" s="55"/>
      <c r="CQ388" s="55"/>
      <c r="CR388" s="55"/>
      <c r="CS388" s="55"/>
      <c r="CT388" s="55"/>
      <c r="CU388" s="55"/>
      <c r="CV388" s="55"/>
      <c r="CW388" s="55"/>
      <c r="CX388" s="55"/>
      <c r="CY388" s="55"/>
      <c r="CZ388" s="55"/>
      <c r="DA388" s="55"/>
      <c r="DB388" s="55"/>
      <c r="DC388" s="55"/>
      <c r="DD388" s="55"/>
      <c r="DE388" s="55"/>
      <c r="DF388" s="55"/>
      <c r="DG388" s="55"/>
      <c r="DH388" s="55"/>
      <c r="DI388" s="55"/>
      <c r="DJ388" s="55"/>
      <c r="DK388" s="55"/>
      <c r="DL388" s="55"/>
      <c r="DM388" s="55"/>
      <c r="DN388" s="55"/>
      <c r="DO388" s="55"/>
      <c r="DP388" s="55"/>
      <c r="DQ388" s="55"/>
      <c r="DR388" s="55"/>
      <c r="DS388" s="55"/>
      <c r="DT388" s="55"/>
      <c r="DU388" s="55"/>
      <c r="DV388" s="55"/>
      <c r="DW388" s="55"/>
      <c r="DX388" s="55"/>
      <c r="DY388" s="55"/>
      <c r="DZ388" s="55"/>
      <c r="EA388" s="55"/>
    </row>
    <row r="389" spans="1:131" s="96" customFormat="1">
      <c r="A389" s="95"/>
      <c r="B389" s="240"/>
      <c r="C389" s="240"/>
      <c r="D389" s="240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  <c r="AF389" s="95"/>
      <c r="AG389" s="95"/>
      <c r="AH389" s="95"/>
      <c r="AI389" s="95"/>
      <c r="AJ389" s="95"/>
      <c r="AK389" s="95"/>
      <c r="AL389" s="95"/>
      <c r="AM389" s="95"/>
      <c r="AN389" s="251"/>
      <c r="AO389" s="251"/>
      <c r="AP389" s="454"/>
      <c r="AQ389" s="251"/>
      <c r="AR389" s="251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CI389" s="55"/>
      <c r="CJ389" s="55"/>
      <c r="CK389" s="55"/>
      <c r="CL389" s="55"/>
      <c r="CM389" s="55"/>
      <c r="CN389" s="55"/>
      <c r="CO389" s="55"/>
      <c r="CP389" s="55"/>
      <c r="CQ389" s="55"/>
      <c r="CR389" s="55"/>
      <c r="CS389" s="55"/>
      <c r="CT389" s="55"/>
      <c r="CU389" s="55"/>
      <c r="CV389" s="55"/>
      <c r="CW389" s="55"/>
      <c r="CX389" s="55"/>
      <c r="CY389" s="55"/>
      <c r="CZ389" s="55"/>
      <c r="DA389" s="55"/>
      <c r="DB389" s="55"/>
      <c r="DC389" s="55"/>
      <c r="DD389" s="55"/>
      <c r="DE389" s="55"/>
      <c r="DF389" s="55"/>
      <c r="DG389" s="55"/>
      <c r="DH389" s="55"/>
      <c r="DI389" s="55"/>
      <c r="DJ389" s="55"/>
      <c r="DK389" s="55"/>
      <c r="DL389" s="55"/>
      <c r="DM389" s="55"/>
      <c r="DN389" s="55"/>
      <c r="DO389" s="55"/>
      <c r="DP389" s="55"/>
      <c r="DQ389" s="55"/>
      <c r="DR389" s="55"/>
      <c r="DS389" s="55"/>
      <c r="DT389" s="55"/>
      <c r="DU389" s="55"/>
      <c r="DV389" s="55"/>
      <c r="DW389" s="55"/>
      <c r="DX389" s="55"/>
      <c r="DY389" s="55"/>
      <c r="DZ389" s="55"/>
      <c r="EA389" s="55"/>
    </row>
    <row r="390" spans="1:131" s="96" customFormat="1">
      <c r="A390" s="95"/>
      <c r="B390" s="240"/>
      <c r="C390" s="240"/>
      <c r="D390" s="240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  <c r="AF390" s="95"/>
      <c r="AG390" s="95"/>
      <c r="AH390" s="95"/>
      <c r="AI390" s="95"/>
      <c r="AJ390" s="95"/>
      <c r="AK390" s="95"/>
      <c r="AL390" s="95"/>
      <c r="AM390" s="95"/>
      <c r="AN390" s="251"/>
      <c r="AO390" s="251"/>
      <c r="AP390" s="454"/>
      <c r="AQ390" s="251"/>
      <c r="AR390" s="251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55"/>
      <c r="BS390" s="55"/>
      <c r="CI390" s="55"/>
      <c r="CJ390" s="55"/>
      <c r="CK390" s="55"/>
      <c r="CL390" s="55"/>
      <c r="CM390" s="55"/>
      <c r="CN390" s="55"/>
      <c r="CO390" s="55"/>
      <c r="CP390" s="55"/>
      <c r="CQ390" s="55"/>
      <c r="CR390" s="55"/>
      <c r="CS390" s="55"/>
      <c r="CT390" s="55"/>
      <c r="CU390" s="55"/>
      <c r="CV390" s="55"/>
      <c r="CW390" s="55"/>
      <c r="CX390" s="55"/>
      <c r="CY390" s="55"/>
      <c r="CZ390" s="55"/>
      <c r="DA390" s="55"/>
      <c r="DB390" s="55"/>
      <c r="DC390" s="55"/>
      <c r="DD390" s="55"/>
      <c r="DE390" s="55"/>
      <c r="DF390" s="55"/>
      <c r="DG390" s="55"/>
      <c r="DH390" s="55"/>
      <c r="DI390" s="55"/>
      <c r="DJ390" s="55"/>
      <c r="DK390" s="55"/>
      <c r="DL390" s="55"/>
      <c r="DM390" s="55"/>
      <c r="DN390" s="55"/>
      <c r="DO390" s="55"/>
      <c r="DP390" s="55"/>
      <c r="DQ390" s="55"/>
      <c r="DR390" s="55"/>
      <c r="DS390" s="55"/>
      <c r="DT390" s="55"/>
      <c r="DU390" s="55"/>
      <c r="DV390" s="55"/>
      <c r="DW390" s="55"/>
      <c r="DX390" s="55"/>
      <c r="DY390" s="55"/>
      <c r="DZ390" s="55"/>
      <c r="EA390" s="55"/>
    </row>
    <row r="391" spans="1:131" s="96" customFormat="1">
      <c r="A391" s="95"/>
      <c r="B391" s="240"/>
      <c r="C391" s="240"/>
      <c r="D391" s="240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95"/>
      <c r="AD391" s="95"/>
      <c r="AE391" s="95"/>
      <c r="AF391" s="95"/>
      <c r="AG391" s="95"/>
      <c r="AH391" s="95"/>
      <c r="AI391" s="95"/>
      <c r="AJ391" s="95"/>
      <c r="AK391" s="95"/>
      <c r="AL391" s="95"/>
      <c r="AM391" s="95"/>
      <c r="AN391" s="251"/>
      <c r="AO391" s="251"/>
      <c r="AP391" s="454"/>
      <c r="AQ391" s="251"/>
      <c r="AR391" s="251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55"/>
      <c r="BS391" s="55"/>
      <c r="CI391" s="55"/>
      <c r="CJ391" s="55"/>
      <c r="CK391" s="55"/>
      <c r="CL391" s="55"/>
      <c r="CM391" s="55"/>
      <c r="CN391" s="55"/>
      <c r="CO391" s="55"/>
      <c r="CP391" s="55"/>
      <c r="CQ391" s="55"/>
      <c r="CR391" s="55"/>
      <c r="CS391" s="55"/>
      <c r="CT391" s="55"/>
      <c r="CU391" s="55"/>
      <c r="CV391" s="55"/>
      <c r="CW391" s="55"/>
      <c r="CX391" s="55"/>
      <c r="CY391" s="55"/>
      <c r="CZ391" s="55"/>
      <c r="DA391" s="55"/>
      <c r="DB391" s="55"/>
      <c r="DC391" s="55"/>
      <c r="DD391" s="55"/>
      <c r="DE391" s="55"/>
      <c r="DF391" s="55"/>
      <c r="DG391" s="55"/>
      <c r="DH391" s="55"/>
      <c r="DI391" s="55"/>
      <c r="DJ391" s="55"/>
      <c r="DK391" s="55"/>
      <c r="DL391" s="55"/>
      <c r="DM391" s="55"/>
      <c r="DN391" s="55"/>
      <c r="DO391" s="55"/>
      <c r="DP391" s="55"/>
      <c r="DQ391" s="55"/>
      <c r="DR391" s="55"/>
      <c r="DS391" s="55"/>
      <c r="DT391" s="55"/>
      <c r="DU391" s="55"/>
      <c r="DV391" s="55"/>
      <c r="DW391" s="55"/>
      <c r="DX391" s="55"/>
      <c r="DY391" s="55"/>
      <c r="DZ391" s="55"/>
      <c r="EA391" s="55"/>
    </row>
    <row r="392" spans="1:131" s="96" customFormat="1">
      <c r="A392" s="95"/>
      <c r="B392" s="240"/>
      <c r="C392" s="240"/>
      <c r="D392" s="240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95"/>
      <c r="AD392" s="95"/>
      <c r="AE392" s="95"/>
      <c r="AF392" s="95"/>
      <c r="AG392" s="95"/>
      <c r="AH392" s="95"/>
      <c r="AI392" s="95"/>
      <c r="AJ392" s="95"/>
      <c r="AK392" s="95"/>
      <c r="AL392" s="95"/>
      <c r="AM392" s="95"/>
      <c r="AN392" s="251"/>
      <c r="AO392" s="251"/>
      <c r="AP392" s="454"/>
      <c r="AQ392" s="251"/>
      <c r="AR392" s="251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55"/>
      <c r="BS392" s="55"/>
      <c r="CI392" s="55"/>
      <c r="CJ392" s="55"/>
      <c r="CK392" s="55"/>
      <c r="CL392" s="55"/>
      <c r="CM392" s="55"/>
      <c r="CN392" s="55"/>
      <c r="CO392" s="55"/>
      <c r="CP392" s="55"/>
      <c r="CQ392" s="55"/>
      <c r="CR392" s="55"/>
      <c r="CS392" s="55"/>
      <c r="CT392" s="55"/>
      <c r="CU392" s="55"/>
      <c r="CV392" s="55"/>
      <c r="CW392" s="55"/>
      <c r="CX392" s="55"/>
      <c r="CY392" s="55"/>
      <c r="CZ392" s="55"/>
      <c r="DA392" s="55"/>
      <c r="DB392" s="55"/>
      <c r="DC392" s="55"/>
      <c r="DD392" s="55"/>
      <c r="DE392" s="55"/>
      <c r="DF392" s="55"/>
      <c r="DG392" s="55"/>
      <c r="DH392" s="55"/>
      <c r="DI392" s="55"/>
      <c r="DJ392" s="55"/>
      <c r="DK392" s="55"/>
      <c r="DL392" s="55"/>
      <c r="DM392" s="55"/>
      <c r="DN392" s="55"/>
      <c r="DO392" s="55"/>
      <c r="DP392" s="55"/>
      <c r="DQ392" s="55"/>
      <c r="DR392" s="55"/>
      <c r="DS392" s="55"/>
      <c r="DT392" s="55"/>
      <c r="DU392" s="55"/>
      <c r="DV392" s="55"/>
      <c r="DW392" s="55"/>
      <c r="DX392" s="55"/>
      <c r="DY392" s="55"/>
      <c r="DZ392" s="55"/>
      <c r="EA392" s="55"/>
    </row>
    <row r="393" spans="1:131" s="96" customFormat="1">
      <c r="A393" s="95"/>
      <c r="B393" s="240"/>
      <c r="C393" s="240"/>
      <c r="D393" s="240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95"/>
      <c r="AD393" s="95"/>
      <c r="AE393" s="95"/>
      <c r="AF393" s="95"/>
      <c r="AG393" s="95"/>
      <c r="AH393" s="95"/>
      <c r="AI393" s="95"/>
      <c r="AJ393" s="95"/>
      <c r="AK393" s="95"/>
      <c r="AL393" s="95"/>
      <c r="AM393" s="95"/>
      <c r="AN393" s="251"/>
      <c r="AO393" s="251"/>
      <c r="AP393" s="454"/>
      <c r="AQ393" s="251"/>
      <c r="AR393" s="251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55"/>
      <c r="BS393" s="55"/>
      <c r="CI393" s="55"/>
      <c r="CJ393" s="55"/>
      <c r="CK393" s="55"/>
      <c r="CL393" s="55"/>
      <c r="CM393" s="55"/>
      <c r="CN393" s="55"/>
      <c r="CO393" s="55"/>
      <c r="CP393" s="55"/>
      <c r="CQ393" s="55"/>
      <c r="CR393" s="55"/>
      <c r="CS393" s="55"/>
      <c r="CT393" s="55"/>
      <c r="CU393" s="55"/>
      <c r="CV393" s="55"/>
      <c r="CW393" s="55"/>
      <c r="CX393" s="55"/>
      <c r="CY393" s="55"/>
      <c r="CZ393" s="55"/>
      <c r="DA393" s="55"/>
      <c r="DB393" s="55"/>
      <c r="DC393" s="55"/>
      <c r="DD393" s="55"/>
      <c r="DE393" s="55"/>
      <c r="DF393" s="55"/>
      <c r="DG393" s="55"/>
      <c r="DH393" s="55"/>
      <c r="DI393" s="55"/>
      <c r="DJ393" s="55"/>
      <c r="DK393" s="55"/>
      <c r="DL393" s="55"/>
      <c r="DM393" s="55"/>
      <c r="DN393" s="55"/>
      <c r="DO393" s="55"/>
      <c r="DP393" s="55"/>
      <c r="DQ393" s="55"/>
      <c r="DR393" s="55"/>
      <c r="DS393" s="55"/>
      <c r="DT393" s="55"/>
      <c r="DU393" s="55"/>
      <c r="DV393" s="55"/>
      <c r="DW393" s="55"/>
      <c r="DX393" s="55"/>
      <c r="DY393" s="55"/>
      <c r="DZ393" s="55"/>
      <c r="EA393" s="55"/>
    </row>
    <row r="394" spans="1:131" s="96" customFormat="1">
      <c r="A394" s="95"/>
      <c r="B394" s="240"/>
      <c r="C394" s="240"/>
      <c r="D394" s="240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95"/>
      <c r="AM394" s="95"/>
      <c r="AN394" s="251"/>
      <c r="AO394" s="251"/>
      <c r="AP394" s="454"/>
      <c r="AQ394" s="251"/>
      <c r="AR394" s="251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CI394" s="55"/>
      <c r="CJ394" s="55"/>
      <c r="CK394" s="55"/>
      <c r="CL394" s="55"/>
      <c r="CM394" s="55"/>
      <c r="CN394" s="55"/>
      <c r="CO394" s="55"/>
      <c r="CP394" s="55"/>
      <c r="CQ394" s="55"/>
      <c r="CR394" s="55"/>
      <c r="CS394" s="55"/>
      <c r="CT394" s="55"/>
      <c r="CU394" s="55"/>
      <c r="CV394" s="55"/>
      <c r="CW394" s="55"/>
      <c r="CX394" s="55"/>
      <c r="CY394" s="55"/>
      <c r="CZ394" s="55"/>
      <c r="DA394" s="55"/>
      <c r="DB394" s="55"/>
      <c r="DC394" s="55"/>
      <c r="DD394" s="55"/>
      <c r="DE394" s="55"/>
      <c r="DF394" s="55"/>
      <c r="DG394" s="55"/>
      <c r="DH394" s="55"/>
      <c r="DI394" s="55"/>
      <c r="DJ394" s="55"/>
      <c r="DK394" s="55"/>
      <c r="DL394" s="55"/>
      <c r="DM394" s="55"/>
      <c r="DN394" s="55"/>
      <c r="DO394" s="55"/>
      <c r="DP394" s="55"/>
      <c r="DQ394" s="55"/>
      <c r="DR394" s="55"/>
      <c r="DS394" s="55"/>
      <c r="DT394" s="55"/>
      <c r="DU394" s="55"/>
      <c r="DV394" s="55"/>
      <c r="DW394" s="55"/>
      <c r="DX394" s="55"/>
      <c r="DY394" s="55"/>
      <c r="DZ394" s="55"/>
      <c r="EA394" s="55"/>
    </row>
    <row r="395" spans="1:131" s="96" customFormat="1">
      <c r="A395" s="95"/>
      <c r="B395" s="240"/>
      <c r="C395" s="240"/>
      <c r="D395" s="240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  <c r="AE395" s="95"/>
      <c r="AF395" s="95"/>
      <c r="AG395" s="95"/>
      <c r="AH395" s="95"/>
      <c r="AI395" s="95"/>
      <c r="AJ395" s="95"/>
      <c r="AK395" s="95"/>
      <c r="AL395" s="95"/>
      <c r="AM395" s="95"/>
      <c r="AN395" s="251"/>
      <c r="AO395" s="251"/>
      <c r="AP395" s="454"/>
      <c r="AQ395" s="251"/>
      <c r="AR395" s="251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CI395" s="55"/>
      <c r="CJ395" s="55"/>
      <c r="CK395" s="55"/>
      <c r="CL395" s="55"/>
      <c r="CM395" s="55"/>
      <c r="CN395" s="55"/>
      <c r="CO395" s="55"/>
      <c r="CP395" s="55"/>
      <c r="CQ395" s="55"/>
      <c r="CR395" s="55"/>
      <c r="CS395" s="55"/>
      <c r="CT395" s="55"/>
      <c r="CU395" s="55"/>
      <c r="CV395" s="55"/>
      <c r="CW395" s="55"/>
      <c r="CX395" s="55"/>
      <c r="CY395" s="55"/>
      <c r="CZ395" s="55"/>
      <c r="DA395" s="55"/>
      <c r="DB395" s="55"/>
      <c r="DC395" s="55"/>
      <c r="DD395" s="55"/>
      <c r="DE395" s="55"/>
      <c r="DF395" s="55"/>
      <c r="DG395" s="55"/>
      <c r="DH395" s="55"/>
      <c r="DI395" s="55"/>
      <c r="DJ395" s="55"/>
      <c r="DK395" s="55"/>
      <c r="DL395" s="55"/>
      <c r="DM395" s="55"/>
      <c r="DN395" s="55"/>
      <c r="DO395" s="55"/>
      <c r="DP395" s="55"/>
      <c r="DQ395" s="55"/>
      <c r="DR395" s="55"/>
      <c r="DS395" s="55"/>
      <c r="DT395" s="55"/>
      <c r="DU395" s="55"/>
      <c r="DV395" s="55"/>
      <c r="DW395" s="55"/>
      <c r="DX395" s="55"/>
      <c r="DY395" s="55"/>
      <c r="DZ395" s="55"/>
      <c r="EA395" s="55"/>
    </row>
    <row r="396" spans="1:131" s="96" customFormat="1">
      <c r="A396" s="95"/>
      <c r="B396" s="240"/>
      <c r="C396" s="240"/>
      <c r="D396" s="240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95"/>
      <c r="AE396" s="95"/>
      <c r="AF396" s="95"/>
      <c r="AG396" s="95"/>
      <c r="AH396" s="95"/>
      <c r="AI396" s="95"/>
      <c r="AJ396" s="95"/>
      <c r="AK396" s="95"/>
      <c r="AL396" s="95"/>
      <c r="AM396" s="95"/>
      <c r="AN396" s="251"/>
      <c r="AO396" s="251"/>
      <c r="AP396" s="454"/>
      <c r="AQ396" s="251"/>
      <c r="AR396" s="251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55"/>
      <c r="BS396" s="55"/>
      <c r="CI396" s="55"/>
      <c r="CJ396" s="55"/>
      <c r="CK396" s="55"/>
      <c r="CL396" s="55"/>
      <c r="CM396" s="55"/>
      <c r="CN396" s="55"/>
      <c r="CO396" s="55"/>
      <c r="CP396" s="55"/>
      <c r="CQ396" s="55"/>
      <c r="CR396" s="55"/>
      <c r="CS396" s="55"/>
      <c r="CT396" s="55"/>
      <c r="CU396" s="55"/>
      <c r="CV396" s="55"/>
      <c r="CW396" s="55"/>
      <c r="CX396" s="55"/>
      <c r="CY396" s="55"/>
      <c r="CZ396" s="55"/>
      <c r="DA396" s="55"/>
      <c r="DB396" s="55"/>
      <c r="DC396" s="55"/>
      <c r="DD396" s="55"/>
      <c r="DE396" s="55"/>
      <c r="DF396" s="55"/>
      <c r="DG396" s="55"/>
      <c r="DH396" s="55"/>
      <c r="DI396" s="55"/>
      <c r="DJ396" s="55"/>
      <c r="DK396" s="55"/>
      <c r="DL396" s="55"/>
      <c r="DM396" s="55"/>
      <c r="DN396" s="55"/>
      <c r="DO396" s="55"/>
      <c r="DP396" s="55"/>
      <c r="DQ396" s="55"/>
      <c r="DR396" s="55"/>
      <c r="DS396" s="55"/>
      <c r="DT396" s="55"/>
      <c r="DU396" s="55"/>
      <c r="DV396" s="55"/>
      <c r="DW396" s="55"/>
      <c r="DX396" s="55"/>
      <c r="DY396" s="55"/>
      <c r="DZ396" s="55"/>
      <c r="EA396" s="55"/>
    </row>
    <row r="397" spans="1:131" s="96" customFormat="1">
      <c r="A397" s="95"/>
      <c r="B397" s="240"/>
      <c r="C397" s="240"/>
      <c r="D397" s="240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95"/>
      <c r="AE397" s="95"/>
      <c r="AF397" s="95"/>
      <c r="AG397" s="95"/>
      <c r="AH397" s="95"/>
      <c r="AI397" s="95"/>
      <c r="AJ397" s="95"/>
      <c r="AK397" s="95"/>
      <c r="AL397" s="95"/>
      <c r="AM397" s="95"/>
      <c r="AN397" s="251"/>
      <c r="AO397" s="251"/>
      <c r="AP397" s="454"/>
      <c r="AQ397" s="251"/>
      <c r="AR397" s="251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CI397" s="55"/>
      <c r="CJ397" s="55"/>
      <c r="CK397" s="55"/>
      <c r="CL397" s="55"/>
      <c r="CM397" s="55"/>
      <c r="CN397" s="55"/>
      <c r="CO397" s="55"/>
      <c r="CP397" s="55"/>
      <c r="CQ397" s="55"/>
      <c r="CR397" s="55"/>
      <c r="CS397" s="55"/>
      <c r="CT397" s="55"/>
      <c r="CU397" s="55"/>
      <c r="CV397" s="55"/>
      <c r="CW397" s="55"/>
      <c r="CX397" s="55"/>
      <c r="CY397" s="55"/>
      <c r="CZ397" s="55"/>
      <c r="DA397" s="55"/>
      <c r="DB397" s="55"/>
      <c r="DC397" s="55"/>
      <c r="DD397" s="55"/>
      <c r="DE397" s="55"/>
      <c r="DF397" s="55"/>
      <c r="DG397" s="55"/>
      <c r="DH397" s="55"/>
      <c r="DI397" s="55"/>
      <c r="DJ397" s="55"/>
      <c r="DK397" s="55"/>
      <c r="DL397" s="55"/>
      <c r="DM397" s="55"/>
      <c r="DN397" s="55"/>
      <c r="DO397" s="55"/>
      <c r="DP397" s="55"/>
      <c r="DQ397" s="55"/>
      <c r="DR397" s="55"/>
      <c r="DS397" s="55"/>
      <c r="DT397" s="55"/>
      <c r="DU397" s="55"/>
      <c r="DV397" s="55"/>
      <c r="DW397" s="55"/>
      <c r="DX397" s="55"/>
      <c r="DY397" s="55"/>
      <c r="DZ397" s="55"/>
      <c r="EA397" s="55"/>
    </row>
    <row r="398" spans="1:131" s="96" customFormat="1">
      <c r="A398" s="251"/>
      <c r="B398" s="455"/>
      <c r="C398" s="455"/>
      <c r="D398" s="455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1"/>
      <c r="AC398" s="251"/>
      <c r="AD398" s="251"/>
      <c r="AE398" s="251"/>
      <c r="AF398" s="251"/>
      <c r="AG398" s="251"/>
      <c r="AH398" s="251"/>
      <c r="AI398" s="251"/>
      <c r="AJ398" s="251"/>
      <c r="AK398" s="251"/>
      <c r="AL398" s="251"/>
      <c r="AM398" s="251"/>
      <c r="AN398" s="251"/>
      <c r="AO398" s="251"/>
      <c r="AP398" s="454"/>
      <c r="AQ398" s="251"/>
      <c r="AR398" s="251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CI398" s="55"/>
      <c r="CJ398" s="55"/>
      <c r="CK398" s="55"/>
      <c r="CL398" s="55"/>
      <c r="CM398" s="55"/>
      <c r="CN398" s="55"/>
      <c r="CO398" s="55"/>
      <c r="CP398" s="55"/>
      <c r="CQ398" s="55"/>
      <c r="CR398" s="55"/>
      <c r="CS398" s="55"/>
      <c r="CT398" s="55"/>
      <c r="CU398" s="55"/>
      <c r="CV398" s="55"/>
      <c r="CW398" s="55"/>
      <c r="CX398" s="55"/>
      <c r="CY398" s="55"/>
      <c r="CZ398" s="55"/>
      <c r="DA398" s="55"/>
      <c r="DB398" s="55"/>
      <c r="DC398" s="55"/>
      <c r="DD398" s="55"/>
      <c r="DE398" s="55"/>
      <c r="DF398" s="55"/>
      <c r="DG398" s="55"/>
      <c r="DH398" s="55"/>
      <c r="DI398" s="55"/>
      <c r="DJ398" s="55"/>
      <c r="DK398" s="55"/>
      <c r="DL398" s="55"/>
      <c r="DM398" s="55"/>
      <c r="DN398" s="55"/>
      <c r="DO398" s="55"/>
      <c r="DP398" s="55"/>
      <c r="DQ398" s="55"/>
      <c r="DR398" s="55"/>
      <c r="DS398" s="55"/>
      <c r="DT398" s="55"/>
      <c r="DU398" s="55"/>
      <c r="DV398" s="55"/>
      <c r="DW398" s="55"/>
      <c r="DX398" s="55"/>
      <c r="DY398" s="55"/>
      <c r="DZ398" s="55"/>
      <c r="EA398" s="55"/>
    </row>
    <row r="399" spans="1:131" s="96" customFormat="1">
      <c r="A399" s="251"/>
      <c r="B399" s="455"/>
      <c r="C399" s="455"/>
      <c r="D399" s="455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1"/>
      <c r="AC399" s="251"/>
      <c r="AD399" s="251"/>
      <c r="AE399" s="251"/>
      <c r="AF399" s="251"/>
      <c r="AG399" s="251"/>
      <c r="AH399" s="251"/>
      <c r="AI399" s="251"/>
      <c r="AJ399" s="251"/>
      <c r="AK399" s="251"/>
      <c r="AL399" s="251"/>
      <c r="AM399" s="251"/>
      <c r="AN399" s="251"/>
      <c r="AO399" s="251"/>
      <c r="AP399" s="454"/>
      <c r="AQ399" s="251"/>
      <c r="AR399" s="251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55"/>
      <c r="BS399" s="55"/>
      <c r="CI399" s="55"/>
      <c r="CJ399" s="55"/>
      <c r="CK399" s="55"/>
      <c r="CL399" s="55"/>
      <c r="CM399" s="55"/>
      <c r="CN399" s="55"/>
      <c r="CO399" s="55"/>
      <c r="CP399" s="55"/>
      <c r="CQ399" s="55"/>
      <c r="CR399" s="55"/>
      <c r="CS399" s="55"/>
      <c r="CT399" s="55"/>
      <c r="CU399" s="55"/>
      <c r="CV399" s="55"/>
      <c r="CW399" s="55"/>
      <c r="CX399" s="55"/>
      <c r="CY399" s="55"/>
      <c r="CZ399" s="55"/>
      <c r="DA399" s="55"/>
      <c r="DB399" s="55"/>
      <c r="DC399" s="55"/>
      <c r="DD399" s="55"/>
      <c r="DE399" s="55"/>
      <c r="DF399" s="55"/>
      <c r="DG399" s="55"/>
      <c r="DH399" s="55"/>
      <c r="DI399" s="55"/>
      <c r="DJ399" s="55"/>
      <c r="DK399" s="55"/>
      <c r="DL399" s="55"/>
      <c r="DM399" s="55"/>
      <c r="DN399" s="55"/>
      <c r="DO399" s="55"/>
      <c r="DP399" s="55"/>
      <c r="DQ399" s="55"/>
      <c r="DR399" s="55"/>
      <c r="DS399" s="55"/>
      <c r="DT399" s="55"/>
      <c r="DU399" s="55"/>
      <c r="DV399" s="55"/>
      <c r="DW399" s="55"/>
      <c r="DX399" s="55"/>
      <c r="DY399" s="55"/>
      <c r="DZ399" s="55"/>
      <c r="EA399" s="55"/>
    </row>
    <row r="400" spans="1:131" s="96" customFormat="1">
      <c r="A400" s="251"/>
      <c r="B400" s="455"/>
      <c r="C400" s="455"/>
      <c r="D400" s="455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1"/>
      <c r="AC400" s="251"/>
      <c r="AD400" s="251"/>
      <c r="AE400" s="251"/>
      <c r="AF400" s="251"/>
      <c r="AG400" s="251"/>
      <c r="AH400" s="251"/>
      <c r="AI400" s="251"/>
      <c r="AJ400" s="251"/>
      <c r="AK400" s="251"/>
      <c r="AL400" s="251"/>
      <c r="AM400" s="251"/>
      <c r="AN400" s="251"/>
      <c r="AO400" s="251"/>
      <c r="AP400" s="454"/>
      <c r="AQ400" s="251"/>
      <c r="AR400" s="251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CI400" s="55"/>
      <c r="CJ400" s="55"/>
      <c r="CK400" s="55"/>
      <c r="CL400" s="55"/>
      <c r="CM400" s="55"/>
      <c r="CN400" s="55"/>
      <c r="CO400" s="55"/>
      <c r="CP400" s="55"/>
      <c r="CQ400" s="55"/>
      <c r="CR400" s="55"/>
      <c r="CS400" s="55"/>
      <c r="CT400" s="55"/>
      <c r="CU400" s="55"/>
      <c r="CV400" s="55"/>
      <c r="CW400" s="55"/>
      <c r="CX400" s="55"/>
      <c r="CY400" s="55"/>
      <c r="CZ400" s="55"/>
      <c r="DA400" s="55"/>
      <c r="DB400" s="55"/>
      <c r="DC400" s="55"/>
      <c r="DD400" s="55"/>
      <c r="DE400" s="55"/>
      <c r="DF400" s="55"/>
      <c r="DG400" s="55"/>
      <c r="DH400" s="55"/>
      <c r="DI400" s="55"/>
      <c r="DJ400" s="55"/>
      <c r="DK400" s="55"/>
      <c r="DL400" s="55"/>
      <c r="DM400" s="55"/>
      <c r="DN400" s="55"/>
      <c r="DO400" s="55"/>
      <c r="DP400" s="55"/>
      <c r="DQ400" s="55"/>
      <c r="DR400" s="55"/>
      <c r="DS400" s="55"/>
      <c r="DT400" s="55"/>
      <c r="DU400" s="55"/>
      <c r="DV400" s="55"/>
      <c r="DW400" s="55"/>
      <c r="DX400" s="55"/>
      <c r="DY400" s="55"/>
      <c r="DZ400" s="55"/>
      <c r="EA400" s="55"/>
    </row>
    <row r="401" spans="1:131" s="96" customFormat="1">
      <c r="A401" s="251"/>
      <c r="B401" s="455"/>
      <c r="C401" s="455"/>
      <c r="D401" s="455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1"/>
      <c r="AC401" s="251"/>
      <c r="AD401" s="251"/>
      <c r="AE401" s="251"/>
      <c r="AF401" s="251"/>
      <c r="AG401" s="251"/>
      <c r="AH401" s="251"/>
      <c r="AI401" s="251"/>
      <c r="AJ401" s="251"/>
      <c r="AK401" s="251"/>
      <c r="AL401" s="251"/>
      <c r="AM401" s="251"/>
      <c r="AN401" s="251"/>
      <c r="AO401" s="251"/>
      <c r="AP401" s="454"/>
      <c r="AQ401" s="251"/>
      <c r="AR401" s="251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55"/>
      <c r="BS401" s="55"/>
      <c r="CI401" s="55"/>
      <c r="CJ401" s="55"/>
      <c r="CK401" s="55"/>
      <c r="CL401" s="55"/>
      <c r="CM401" s="55"/>
      <c r="CN401" s="55"/>
      <c r="CO401" s="55"/>
      <c r="CP401" s="55"/>
      <c r="CQ401" s="55"/>
      <c r="CR401" s="55"/>
      <c r="CS401" s="55"/>
      <c r="CT401" s="55"/>
      <c r="CU401" s="55"/>
      <c r="CV401" s="55"/>
      <c r="CW401" s="55"/>
      <c r="CX401" s="55"/>
      <c r="CY401" s="55"/>
      <c r="CZ401" s="55"/>
      <c r="DA401" s="55"/>
      <c r="DB401" s="55"/>
      <c r="DC401" s="55"/>
      <c r="DD401" s="55"/>
      <c r="DE401" s="55"/>
      <c r="DF401" s="55"/>
      <c r="DG401" s="55"/>
      <c r="DH401" s="55"/>
      <c r="DI401" s="55"/>
      <c r="DJ401" s="55"/>
      <c r="DK401" s="55"/>
      <c r="DL401" s="55"/>
      <c r="DM401" s="55"/>
      <c r="DN401" s="55"/>
      <c r="DO401" s="55"/>
      <c r="DP401" s="55"/>
      <c r="DQ401" s="55"/>
      <c r="DR401" s="55"/>
      <c r="DS401" s="55"/>
      <c r="DT401" s="55"/>
      <c r="DU401" s="55"/>
      <c r="DV401" s="55"/>
      <c r="DW401" s="55"/>
      <c r="DX401" s="55"/>
      <c r="DY401" s="55"/>
      <c r="DZ401" s="55"/>
      <c r="EA401" s="55"/>
    </row>
    <row r="402" spans="1:131" s="96" customFormat="1">
      <c r="A402" s="251"/>
      <c r="B402" s="455"/>
      <c r="C402" s="455"/>
      <c r="D402" s="455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1"/>
      <c r="AC402" s="251"/>
      <c r="AD402" s="251"/>
      <c r="AE402" s="251"/>
      <c r="AF402" s="251"/>
      <c r="AG402" s="251"/>
      <c r="AH402" s="251"/>
      <c r="AI402" s="251"/>
      <c r="AJ402" s="251"/>
      <c r="AK402" s="251"/>
      <c r="AL402" s="251"/>
      <c r="AM402" s="251"/>
      <c r="AN402" s="251"/>
      <c r="AO402" s="251"/>
      <c r="AP402" s="454"/>
      <c r="AQ402" s="251"/>
      <c r="AR402" s="251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55"/>
      <c r="BS402" s="55"/>
      <c r="CI402" s="55"/>
      <c r="CJ402" s="55"/>
      <c r="CK402" s="55"/>
      <c r="CL402" s="55"/>
      <c r="CM402" s="55"/>
      <c r="CN402" s="55"/>
      <c r="CO402" s="55"/>
      <c r="CP402" s="55"/>
      <c r="CQ402" s="55"/>
      <c r="CR402" s="55"/>
      <c r="CS402" s="55"/>
      <c r="CT402" s="55"/>
      <c r="CU402" s="55"/>
      <c r="CV402" s="55"/>
      <c r="CW402" s="55"/>
      <c r="CX402" s="55"/>
      <c r="CY402" s="55"/>
      <c r="CZ402" s="55"/>
      <c r="DA402" s="55"/>
      <c r="DB402" s="55"/>
      <c r="DC402" s="55"/>
      <c r="DD402" s="55"/>
      <c r="DE402" s="55"/>
      <c r="DF402" s="55"/>
      <c r="DG402" s="55"/>
      <c r="DH402" s="55"/>
      <c r="DI402" s="55"/>
      <c r="DJ402" s="55"/>
      <c r="DK402" s="55"/>
      <c r="DL402" s="55"/>
      <c r="DM402" s="55"/>
      <c r="DN402" s="55"/>
      <c r="DO402" s="55"/>
      <c r="DP402" s="55"/>
      <c r="DQ402" s="55"/>
      <c r="DR402" s="55"/>
      <c r="DS402" s="55"/>
      <c r="DT402" s="55"/>
      <c r="DU402" s="55"/>
      <c r="DV402" s="55"/>
      <c r="DW402" s="55"/>
      <c r="DX402" s="55"/>
      <c r="DY402" s="55"/>
      <c r="DZ402" s="55"/>
      <c r="EA402" s="55"/>
    </row>
    <row r="403" spans="1:131" s="96" customFormat="1">
      <c r="A403" s="251"/>
      <c r="B403" s="455"/>
      <c r="C403" s="455"/>
      <c r="D403" s="455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1"/>
      <c r="AC403" s="251"/>
      <c r="AD403" s="251"/>
      <c r="AE403" s="251"/>
      <c r="AF403" s="251"/>
      <c r="AG403" s="251"/>
      <c r="AH403" s="251"/>
      <c r="AI403" s="251"/>
      <c r="AJ403" s="251"/>
      <c r="AK403" s="251"/>
      <c r="AL403" s="251"/>
      <c r="AM403" s="251"/>
      <c r="AN403" s="251"/>
      <c r="AO403" s="251"/>
      <c r="AP403" s="454"/>
      <c r="AQ403" s="251"/>
      <c r="AR403" s="251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55"/>
      <c r="BS403" s="55"/>
      <c r="CI403" s="55"/>
      <c r="CJ403" s="55"/>
      <c r="CK403" s="55"/>
      <c r="CL403" s="55"/>
      <c r="CM403" s="55"/>
      <c r="CN403" s="55"/>
      <c r="CO403" s="55"/>
      <c r="CP403" s="55"/>
      <c r="CQ403" s="55"/>
      <c r="CR403" s="55"/>
      <c r="CS403" s="55"/>
      <c r="CT403" s="55"/>
      <c r="CU403" s="55"/>
      <c r="CV403" s="55"/>
      <c r="CW403" s="55"/>
      <c r="CX403" s="55"/>
      <c r="CY403" s="55"/>
      <c r="CZ403" s="55"/>
      <c r="DA403" s="55"/>
      <c r="DB403" s="55"/>
      <c r="DC403" s="55"/>
      <c r="DD403" s="55"/>
      <c r="DE403" s="55"/>
      <c r="DF403" s="55"/>
      <c r="DG403" s="55"/>
      <c r="DH403" s="55"/>
      <c r="DI403" s="55"/>
      <c r="DJ403" s="55"/>
      <c r="DK403" s="55"/>
      <c r="DL403" s="55"/>
      <c r="DM403" s="55"/>
      <c r="DN403" s="55"/>
      <c r="DO403" s="55"/>
      <c r="DP403" s="55"/>
      <c r="DQ403" s="55"/>
      <c r="DR403" s="55"/>
      <c r="DS403" s="55"/>
      <c r="DT403" s="55"/>
      <c r="DU403" s="55"/>
      <c r="DV403" s="55"/>
      <c r="DW403" s="55"/>
      <c r="DX403" s="55"/>
      <c r="DY403" s="55"/>
      <c r="DZ403" s="55"/>
      <c r="EA403" s="55"/>
    </row>
    <row r="404" spans="1:131" s="96" customFormat="1">
      <c r="A404" s="251"/>
      <c r="B404" s="455"/>
      <c r="C404" s="455"/>
      <c r="D404" s="455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1"/>
      <c r="AC404" s="251"/>
      <c r="AD404" s="251"/>
      <c r="AE404" s="251"/>
      <c r="AF404" s="251"/>
      <c r="AG404" s="251"/>
      <c r="AH404" s="251"/>
      <c r="AI404" s="251"/>
      <c r="AJ404" s="251"/>
      <c r="AK404" s="251"/>
      <c r="AL404" s="251"/>
      <c r="AM404" s="251"/>
      <c r="AN404" s="251"/>
      <c r="AO404" s="251"/>
      <c r="AP404" s="454"/>
      <c r="AQ404" s="251"/>
      <c r="AR404" s="251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55"/>
      <c r="BS404" s="55"/>
      <c r="CI404" s="55"/>
      <c r="CJ404" s="55"/>
      <c r="CK404" s="55"/>
      <c r="CL404" s="55"/>
      <c r="CM404" s="55"/>
      <c r="CN404" s="55"/>
      <c r="CO404" s="55"/>
      <c r="CP404" s="55"/>
      <c r="CQ404" s="55"/>
      <c r="CR404" s="55"/>
      <c r="CS404" s="55"/>
      <c r="CT404" s="55"/>
      <c r="CU404" s="55"/>
      <c r="CV404" s="55"/>
      <c r="CW404" s="55"/>
      <c r="CX404" s="55"/>
      <c r="CY404" s="55"/>
      <c r="CZ404" s="55"/>
      <c r="DA404" s="55"/>
      <c r="DB404" s="55"/>
      <c r="DC404" s="55"/>
      <c r="DD404" s="55"/>
      <c r="DE404" s="55"/>
      <c r="DF404" s="55"/>
      <c r="DG404" s="55"/>
      <c r="DH404" s="55"/>
      <c r="DI404" s="55"/>
      <c r="DJ404" s="55"/>
      <c r="DK404" s="55"/>
      <c r="DL404" s="55"/>
      <c r="DM404" s="55"/>
      <c r="DN404" s="55"/>
      <c r="DO404" s="55"/>
      <c r="DP404" s="55"/>
      <c r="DQ404" s="55"/>
      <c r="DR404" s="55"/>
      <c r="DS404" s="55"/>
      <c r="DT404" s="55"/>
      <c r="DU404" s="55"/>
      <c r="DV404" s="55"/>
      <c r="DW404" s="55"/>
      <c r="DX404" s="55"/>
      <c r="DY404" s="55"/>
      <c r="DZ404" s="55"/>
      <c r="EA404" s="55"/>
    </row>
    <row r="405" spans="1:131" s="96" customFormat="1">
      <c r="A405" s="251"/>
      <c r="B405" s="455"/>
      <c r="C405" s="455"/>
      <c r="D405" s="455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1"/>
      <c r="AC405" s="251"/>
      <c r="AD405" s="251"/>
      <c r="AE405" s="251"/>
      <c r="AF405" s="251"/>
      <c r="AG405" s="251"/>
      <c r="AH405" s="251"/>
      <c r="AI405" s="251"/>
      <c r="AJ405" s="251"/>
      <c r="AK405" s="251"/>
      <c r="AL405" s="251"/>
      <c r="AM405" s="251"/>
      <c r="AN405" s="251"/>
      <c r="AO405" s="251"/>
      <c r="AP405" s="454"/>
      <c r="AQ405" s="251"/>
      <c r="AR405" s="251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55"/>
      <c r="BS405" s="55"/>
      <c r="CI405" s="55"/>
      <c r="CJ405" s="55"/>
      <c r="CK405" s="55"/>
      <c r="CL405" s="55"/>
      <c r="CM405" s="55"/>
      <c r="CN405" s="55"/>
      <c r="CO405" s="55"/>
      <c r="CP405" s="55"/>
      <c r="CQ405" s="55"/>
      <c r="CR405" s="55"/>
      <c r="CS405" s="55"/>
      <c r="CT405" s="55"/>
      <c r="CU405" s="55"/>
      <c r="CV405" s="55"/>
      <c r="CW405" s="55"/>
      <c r="CX405" s="55"/>
      <c r="CY405" s="55"/>
      <c r="CZ405" s="55"/>
      <c r="DA405" s="55"/>
      <c r="DB405" s="55"/>
      <c r="DC405" s="55"/>
      <c r="DD405" s="55"/>
      <c r="DE405" s="55"/>
      <c r="DF405" s="55"/>
      <c r="DG405" s="55"/>
      <c r="DH405" s="55"/>
      <c r="DI405" s="55"/>
      <c r="DJ405" s="55"/>
      <c r="DK405" s="55"/>
      <c r="DL405" s="55"/>
      <c r="DM405" s="55"/>
      <c r="DN405" s="55"/>
      <c r="DO405" s="55"/>
      <c r="DP405" s="55"/>
      <c r="DQ405" s="55"/>
      <c r="DR405" s="55"/>
      <c r="DS405" s="55"/>
      <c r="DT405" s="55"/>
      <c r="DU405" s="55"/>
      <c r="DV405" s="55"/>
      <c r="DW405" s="55"/>
      <c r="DX405" s="55"/>
      <c r="DY405" s="55"/>
      <c r="DZ405" s="55"/>
      <c r="EA405" s="55"/>
    </row>
    <row r="406" spans="1:131" s="96" customFormat="1">
      <c r="A406" s="251"/>
      <c r="B406" s="455"/>
      <c r="C406" s="455"/>
      <c r="D406" s="455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1"/>
      <c r="AC406" s="251"/>
      <c r="AD406" s="251"/>
      <c r="AE406" s="251"/>
      <c r="AF406" s="251"/>
      <c r="AG406" s="251"/>
      <c r="AH406" s="251"/>
      <c r="AI406" s="251"/>
      <c r="AJ406" s="251"/>
      <c r="AK406" s="251"/>
      <c r="AL406" s="251"/>
      <c r="AM406" s="251"/>
      <c r="AN406" s="251"/>
      <c r="AO406" s="251"/>
      <c r="AP406" s="454"/>
      <c r="AQ406" s="251"/>
      <c r="AR406" s="251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CI406" s="55"/>
      <c r="CJ406" s="55"/>
      <c r="CK406" s="55"/>
      <c r="CL406" s="55"/>
      <c r="CM406" s="55"/>
      <c r="CN406" s="55"/>
      <c r="CO406" s="55"/>
      <c r="CP406" s="55"/>
      <c r="CQ406" s="55"/>
      <c r="CR406" s="55"/>
      <c r="CS406" s="55"/>
      <c r="CT406" s="55"/>
      <c r="CU406" s="55"/>
      <c r="CV406" s="55"/>
      <c r="CW406" s="55"/>
      <c r="CX406" s="55"/>
      <c r="CY406" s="55"/>
      <c r="CZ406" s="55"/>
      <c r="DA406" s="55"/>
      <c r="DB406" s="55"/>
      <c r="DC406" s="55"/>
      <c r="DD406" s="55"/>
      <c r="DE406" s="55"/>
      <c r="DF406" s="55"/>
      <c r="DG406" s="55"/>
      <c r="DH406" s="55"/>
      <c r="DI406" s="55"/>
      <c r="DJ406" s="55"/>
      <c r="DK406" s="55"/>
      <c r="DL406" s="55"/>
      <c r="DM406" s="55"/>
      <c r="DN406" s="55"/>
      <c r="DO406" s="55"/>
      <c r="DP406" s="55"/>
      <c r="DQ406" s="55"/>
      <c r="DR406" s="55"/>
      <c r="DS406" s="55"/>
      <c r="DT406" s="55"/>
      <c r="DU406" s="55"/>
      <c r="DV406" s="55"/>
      <c r="DW406" s="55"/>
      <c r="DX406" s="55"/>
      <c r="DY406" s="55"/>
      <c r="DZ406" s="55"/>
      <c r="EA406" s="55"/>
    </row>
    <row r="407" spans="1:131" s="96" customFormat="1">
      <c r="A407" s="251"/>
      <c r="B407" s="455"/>
      <c r="C407" s="455"/>
      <c r="D407" s="455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1"/>
      <c r="AC407" s="251"/>
      <c r="AD407" s="251"/>
      <c r="AE407" s="251"/>
      <c r="AF407" s="251"/>
      <c r="AG407" s="251"/>
      <c r="AH407" s="251"/>
      <c r="AI407" s="251"/>
      <c r="AJ407" s="251"/>
      <c r="AK407" s="251"/>
      <c r="AL407" s="251"/>
      <c r="AM407" s="251"/>
      <c r="AN407" s="251"/>
      <c r="AO407" s="251"/>
      <c r="AP407" s="454"/>
      <c r="AQ407" s="251"/>
      <c r="AR407" s="251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CI407" s="55"/>
      <c r="CJ407" s="55"/>
      <c r="CK407" s="55"/>
      <c r="CL407" s="55"/>
      <c r="CM407" s="55"/>
      <c r="CN407" s="55"/>
      <c r="CO407" s="55"/>
      <c r="CP407" s="55"/>
      <c r="CQ407" s="55"/>
      <c r="CR407" s="55"/>
      <c r="CS407" s="55"/>
      <c r="CT407" s="55"/>
      <c r="CU407" s="55"/>
      <c r="CV407" s="55"/>
      <c r="CW407" s="55"/>
      <c r="CX407" s="55"/>
      <c r="CY407" s="55"/>
      <c r="CZ407" s="55"/>
      <c r="DA407" s="55"/>
      <c r="DB407" s="55"/>
      <c r="DC407" s="55"/>
      <c r="DD407" s="55"/>
      <c r="DE407" s="55"/>
      <c r="DF407" s="55"/>
      <c r="DG407" s="55"/>
      <c r="DH407" s="55"/>
      <c r="DI407" s="55"/>
      <c r="DJ407" s="55"/>
      <c r="DK407" s="55"/>
      <c r="DL407" s="55"/>
      <c r="DM407" s="55"/>
      <c r="DN407" s="55"/>
      <c r="DO407" s="55"/>
      <c r="DP407" s="55"/>
      <c r="DQ407" s="55"/>
      <c r="DR407" s="55"/>
      <c r="DS407" s="55"/>
      <c r="DT407" s="55"/>
      <c r="DU407" s="55"/>
      <c r="DV407" s="55"/>
      <c r="DW407" s="55"/>
      <c r="DX407" s="55"/>
      <c r="DY407" s="55"/>
      <c r="DZ407" s="55"/>
      <c r="EA407" s="55"/>
    </row>
    <row r="408" spans="1:131" s="96" customFormat="1">
      <c r="A408" s="251"/>
      <c r="B408" s="455"/>
      <c r="C408" s="455"/>
      <c r="D408" s="455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1"/>
      <c r="AC408" s="251"/>
      <c r="AD408" s="251"/>
      <c r="AE408" s="251"/>
      <c r="AF408" s="251"/>
      <c r="AG408" s="251"/>
      <c r="AH408" s="251"/>
      <c r="AI408" s="251"/>
      <c r="AJ408" s="251"/>
      <c r="AK408" s="251"/>
      <c r="AL408" s="251"/>
      <c r="AM408" s="251"/>
      <c r="AN408" s="251"/>
      <c r="AO408" s="251"/>
      <c r="AP408" s="454"/>
      <c r="AQ408" s="251"/>
      <c r="AR408" s="251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55"/>
      <c r="BS408" s="55"/>
      <c r="CI408" s="55"/>
      <c r="CJ408" s="55"/>
      <c r="CK408" s="55"/>
      <c r="CL408" s="55"/>
      <c r="CM408" s="55"/>
      <c r="CN408" s="55"/>
      <c r="CO408" s="55"/>
      <c r="CP408" s="55"/>
      <c r="CQ408" s="55"/>
      <c r="CR408" s="55"/>
      <c r="CS408" s="55"/>
      <c r="CT408" s="55"/>
      <c r="CU408" s="55"/>
      <c r="CV408" s="55"/>
      <c r="CW408" s="55"/>
      <c r="CX408" s="55"/>
      <c r="CY408" s="55"/>
      <c r="CZ408" s="55"/>
      <c r="DA408" s="55"/>
      <c r="DB408" s="55"/>
      <c r="DC408" s="55"/>
      <c r="DD408" s="55"/>
      <c r="DE408" s="55"/>
      <c r="DF408" s="55"/>
      <c r="DG408" s="55"/>
      <c r="DH408" s="55"/>
      <c r="DI408" s="55"/>
      <c r="DJ408" s="55"/>
      <c r="DK408" s="55"/>
      <c r="DL408" s="55"/>
      <c r="DM408" s="55"/>
      <c r="DN408" s="55"/>
      <c r="DO408" s="55"/>
      <c r="DP408" s="55"/>
      <c r="DQ408" s="55"/>
      <c r="DR408" s="55"/>
      <c r="DS408" s="55"/>
      <c r="DT408" s="55"/>
      <c r="DU408" s="55"/>
      <c r="DV408" s="55"/>
      <c r="DW408" s="55"/>
      <c r="DX408" s="55"/>
      <c r="DY408" s="55"/>
      <c r="DZ408" s="55"/>
      <c r="EA408" s="55"/>
    </row>
    <row r="409" spans="1:131" s="96" customFormat="1">
      <c r="A409" s="251"/>
      <c r="B409" s="455"/>
      <c r="C409" s="455"/>
      <c r="D409" s="455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1"/>
      <c r="AC409" s="251"/>
      <c r="AD409" s="251"/>
      <c r="AE409" s="251"/>
      <c r="AF409" s="251"/>
      <c r="AG409" s="251"/>
      <c r="AH409" s="251"/>
      <c r="AI409" s="251"/>
      <c r="AJ409" s="251"/>
      <c r="AK409" s="251"/>
      <c r="AL409" s="251"/>
      <c r="AM409" s="251"/>
      <c r="AN409" s="251"/>
      <c r="AO409" s="251"/>
      <c r="AP409" s="454"/>
      <c r="AQ409" s="251"/>
      <c r="AR409" s="251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55"/>
      <c r="BS409" s="55"/>
      <c r="CI409" s="55"/>
      <c r="CJ409" s="55"/>
      <c r="CK409" s="55"/>
      <c r="CL409" s="55"/>
      <c r="CM409" s="55"/>
      <c r="CN409" s="55"/>
      <c r="CO409" s="55"/>
      <c r="CP409" s="55"/>
      <c r="CQ409" s="55"/>
      <c r="CR409" s="55"/>
      <c r="CS409" s="55"/>
      <c r="CT409" s="55"/>
      <c r="CU409" s="55"/>
      <c r="CV409" s="55"/>
      <c r="CW409" s="55"/>
      <c r="CX409" s="55"/>
      <c r="CY409" s="55"/>
      <c r="CZ409" s="55"/>
      <c r="DA409" s="55"/>
      <c r="DB409" s="55"/>
      <c r="DC409" s="55"/>
      <c r="DD409" s="55"/>
      <c r="DE409" s="55"/>
      <c r="DF409" s="55"/>
      <c r="DG409" s="55"/>
      <c r="DH409" s="55"/>
      <c r="DI409" s="55"/>
      <c r="DJ409" s="55"/>
      <c r="DK409" s="55"/>
      <c r="DL409" s="55"/>
      <c r="DM409" s="55"/>
      <c r="DN409" s="55"/>
      <c r="DO409" s="55"/>
      <c r="DP409" s="55"/>
      <c r="DQ409" s="55"/>
      <c r="DR409" s="55"/>
      <c r="DS409" s="55"/>
      <c r="DT409" s="55"/>
      <c r="DU409" s="55"/>
      <c r="DV409" s="55"/>
      <c r="DW409" s="55"/>
      <c r="DX409" s="55"/>
      <c r="DY409" s="55"/>
      <c r="DZ409" s="55"/>
      <c r="EA409" s="55"/>
    </row>
    <row r="410" spans="1:131" s="96" customFormat="1">
      <c r="A410" s="251"/>
      <c r="B410" s="455"/>
      <c r="C410" s="455"/>
      <c r="D410" s="455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1"/>
      <c r="AC410" s="251"/>
      <c r="AD410" s="251"/>
      <c r="AE410" s="251"/>
      <c r="AF410" s="251"/>
      <c r="AG410" s="251"/>
      <c r="AH410" s="251"/>
      <c r="AI410" s="251"/>
      <c r="AJ410" s="251"/>
      <c r="AK410" s="251"/>
      <c r="AL410" s="251"/>
      <c r="AM410" s="251"/>
      <c r="AN410" s="251"/>
      <c r="AO410" s="251"/>
      <c r="AP410" s="454"/>
      <c r="AQ410" s="251"/>
      <c r="AR410" s="251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55"/>
      <c r="BS410" s="55"/>
      <c r="CI410" s="55"/>
      <c r="CJ410" s="55"/>
      <c r="CK410" s="55"/>
      <c r="CL410" s="55"/>
      <c r="CM410" s="55"/>
      <c r="CN410" s="55"/>
      <c r="CO410" s="55"/>
      <c r="CP410" s="55"/>
      <c r="CQ410" s="55"/>
      <c r="CR410" s="55"/>
      <c r="CS410" s="55"/>
      <c r="CT410" s="55"/>
      <c r="CU410" s="55"/>
      <c r="CV410" s="55"/>
      <c r="CW410" s="55"/>
      <c r="CX410" s="55"/>
      <c r="CY410" s="55"/>
      <c r="CZ410" s="55"/>
      <c r="DA410" s="55"/>
      <c r="DB410" s="55"/>
      <c r="DC410" s="55"/>
      <c r="DD410" s="55"/>
      <c r="DE410" s="55"/>
      <c r="DF410" s="55"/>
      <c r="DG410" s="55"/>
      <c r="DH410" s="55"/>
      <c r="DI410" s="55"/>
      <c r="DJ410" s="55"/>
      <c r="DK410" s="55"/>
      <c r="DL410" s="55"/>
      <c r="DM410" s="55"/>
      <c r="DN410" s="55"/>
      <c r="DO410" s="55"/>
      <c r="DP410" s="55"/>
      <c r="DQ410" s="55"/>
      <c r="DR410" s="55"/>
      <c r="DS410" s="55"/>
      <c r="DT410" s="55"/>
      <c r="DU410" s="55"/>
      <c r="DV410" s="55"/>
      <c r="DW410" s="55"/>
      <c r="DX410" s="55"/>
      <c r="DY410" s="55"/>
      <c r="DZ410" s="55"/>
      <c r="EA410" s="55"/>
    </row>
    <row r="411" spans="1:131" s="96" customFormat="1">
      <c r="A411" s="251"/>
      <c r="B411" s="455"/>
      <c r="C411" s="455"/>
      <c r="D411" s="455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  <c r="AD411" s="251"/>
      <c r="AE411" s="251"/>
      <c r="AF411" s="251"/>
      <c r="AG411" s="251"/>
      <c r="AH411" s="251"/>
      <c r="AI411" s="251"/>
      <c r="AJ411" s="251"/>
      <c r="AK411" s="251"/>
      <c r="AL411" s="251"/>
      <c r="AM411" s="251"/>
      <c r="AN411" s="251"/>
      <c r="AO411" s="251"/>
      <c r="AP411" s="454"/>
      <c r="AQ411" s="251"/>
      <c r="AR411" s="251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55"/>
      <c r="BS411" s="55"/>
      <c r="CI411" s="55"/>
      <c r="CJ411" s="55"/>
      <c r="CK411" s="55"/>
      <c r="CL411" s="55"/>
      <c r="CM411" s="55"/>
      <c r="CN411" s="55"/>
      <c r="CO411" s="55"/>
      <c r="CP411" s="55"/>
      <c r="CQ411" s="55"/>
      <c r="CR411" s="55"/>
      <c r="CS411" s="55"/>
      <c r="CT411" s="55"/>
      <c r="CU411" s="55"/>
      <c r="CV411" s="55"/>
      <c r="CW411" s="55"/>
      <c r="CX411" s="55"/>
      <c r="CY411" s="55"/>
      <c r="CZ411" s="55"/>
      <c r="DA411" s="55"/>
      <c r="DB411" s="55"/>
      <c r="DC411" s="55"/>
      <c r="DD411" s="55"/>
      <c r="DE411" s="55"/>
      <c r="DF411" s="55"/>
      <c r="DG411" s="55"/>
      <c r="DH411" s="55"/>
      <c r="DI411" s="55"/>
      <c r="DJ411" s="55"/>
      <c r="DK411" s="55"/>
      <c r="DL411" s="55"/>
      <c r="DM411" s="55"/>
      <c r="DN411" s="55"/>
      <c r="DO411" s="55"/>
      <c r="DP411" s="55"/>
      <c r="DQ411" s="55"/>
      <c r="DR411" s="55"/>
      <c r="DS411" s="55"/>
      <c r="DT411" s="55"/>
      <c r="DU411" s="55"/>
      <c r="DV411" s="55"/>
      <c r="DW411" s="55"/>
      <c r="DX411" s="55"/>
      <c r="DY411" s="55"/>
      <c r="DZ411" s="55"/>
      <c r="EA411" s="55"/>
    </row>
    <row r="412" spans="1:131" s="96" customFormat="1">
      <c r="A412" s="251"/>
      <c r="B412" s="455"/>
      <c r="C412" s="455"/>
      <c r="D412" s="455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1"/>
      <c r="AC412" s="251"/>
      <c r="AD412" s="251"/>
      <c r="AE412" s="251"/>
      <c r="AF412" s="251"/>
      <c r="AG412" s="251"/>
      <c r="AH412" s="251"/>
      <c r="AI412" s="251"/>
      <c r="AJ412" s="251"/>
      <c r="AK412" s="251"/>
      <c r="AL412" s="251"/>
      <c r="AM412" s="251"/>
      <c r="AN412" s="251"/>
      <c r="AO412" s="251"/>
      <c r="AP412" s="454"/>
      <c r="AQ412" s="251"/>
      <c r="AR412" s="251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  <c r="BN412" s="55"/>
      <c r="BO412" s="55"/>
      <c r="BP412" s="55"/>
      <c r="BQ412" s="55"/>
      <c r="BR412" s="55"/>
      <c r="BS412" s="55"/>
      <c r="CI412" s="55"/>
      <c r="CJ412" s="55"/>
      <c r="CK412" s="55"/>
      <c r="CL412" s="55"/>
      <c r="CM412" s="55"/>
      <c r="CN412" s="55"/>
      <c r="CO412" s="55"/>
      <c r="CP412" s="55"/>
      <c r="CQ412" s="55"/>
      <c r="CR412" s="55"/>
      <c r="CS412" s="55"/>
      <c r="CT412" s="55"/>
      <c r="CU412" s="55"/>
      <c r="CV412" s="55"/>
      <c r="CW412" s="55"/>
      <c r="CX412" s="55"/>
      <c r="CY412" s="55"/>
      <c r="CZ412" s="55"/>
      <c r="DA412" s="55"/>
      <c r="DB412" s="55"/>
      <c r="DC412" s="55"/>
      <c r="DD412" s="55"/>
      <c r="DE412" s="55"/>
      <c r="DF412" s="55"/>
      <c r="DG412" s="55"/>
      <c r="DH412" s="55"/>
      <c r="DI412" s="55"/>
      <c r="DJ412" s="55"/>
      <c r="DK412" s="55"/>
      <c r="DL412" s="55"/>
      <c r="DM412" s="55"/>
      <c r="DN412" s="55"/>
      <c r="DO412" s="55"/>
      <c r="DP412" s="55"/>
      <c r="DQ412" s="55"/>
      <c r="DR412" s="55"/>
      <c r="DS412" s="55"/>
      <c r="DT412" s="55"/>
      <c r="DU412" s="55"/>
      <c r="DV412" s="55"/>
      <c r="DW412" s="55"/>
      <c r="DX412" s="55"/>
      <c r="DY412" s="55"/>
      <c r="DZ412" s="55"/>
      <c r="EA412" s="55"/>
    </row>
    <row r="413" spans="1:131" s="96" customFormat="1">
      <c r="A413" s="251"/>
      <c r="B413" s="455"/>
      <c r="C413" s="455"/>
      <c r="D413" s="455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1"/>
      <c r="AC413" s="251"/>
      <c r="AD413" s="251"/>
      <c r="AE413" s="251"/>
      <c r="AF413" s="251"/>
      <c r="AG413" s="251"/>
      <c r="AH413" s="251"/>
      <c r="AI413" s="251"/>
      <c r="AJ413" s="251"/>
      <c r="AK413" s="251"/>
      <c r="AL413" s="251"/>
      <c r="AM413" s="251"/>
      <c r="AN413" s="251"/>
      <c r="AO413" s="251"/>
      <c r="AP413" s="454"/>
      <c r="AQ413" s="251"/>
      <c r="AR413" s="251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55"/>
      <c r="BS413" s="55"/>
      <c r="CI413" s="55"/>
      <c r="CJ413" s="55"/>
      <c r="CK413" s="55"/>
      <c r="CL413" s="55"/>
      <c r="CM413" s="55"/>
      <c r="CN413" s="55"/>
      <c r="CO413" s="55"/>
      <c r="CP413" s="55"/>
      <c r="CQ413" s="55"/>
      <c r="CR413" s="55"/>
      <c r="CS413" s="55"/>
      <c r="CT413" s="55"/>
      <c r="CU413" s="55"/>
      <c r="CV413" s="55"/>
      <c r="CW413" s="55"/>
      <c r="CX413" s="55"/>
      <c r="CY413" s="55"/>
      <c r="CZ413" s="55"/>
      <c r="DA413" s="55"/>
      <c r="DB413" s="55"/>
      <c r="DC413" s="55"/>
      <c r="DD413" s="55"/>
      <c r="DE413" s="55"/>
      <c r="DF413" s="55"/>
      <c r="DG413" s="55"/>
      <c r="DH413" s="55"/>
      <c r="DI413" s="55"/>
      <c r="DJ413" s="55"/>
      <c r="DK413" s="55"/>
      <c r="DL413" s="55"/>
      <c r="DM413" s="55"/>
      <c r="DN413" s="55"/>
      <c r="DO413" s="55"/>
      <c r="DP413" s="55"/>
      <c r="DQ413" s="55"/>
      <c r="DR413" s="55"/>
      <c r="DS413" s="55"/>
      <c r="DT413" s="55"/>
      <c r="DU413" s="55"/>
      <c r="DV413" s="55"/>
      <c r="DW413" s="55"/>
      <c r="DX413" s="55"/>
      <c r="DY413" s="55"/>
      <c r="DZ413" s="55"/>
      <c r="EA413" s="55"/>
    </row>
    <row r="414" spans="1:131" s="96" customFormat="1">
      <c r="A414" s="251"/>
      <c r="B414" s="455"/>
      <c r="C414" s="455"/>
      <c r="D414" s="455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1"/>
      <c r="AC414" s="251"/>
      <c r="AD414" s="251"/>
      <c r="AE414" s="251"/>
      <c r="AF414" s="251"/>
      <c r="AG414" s="251"/>
      <c r="AH414" s="251"/>
      <c r="AI414" s="251"/>
      <c r="AJ414" s="251"/>
      <c r="AK414" s="251"/>
      <c r="AL414" s="251"/>
      <c r="AM414" s="251"/>
      <c r="AN414" s="251"/>
      <c r="AO414" s="251"/>
      <c r="AP414" s="454"/>
      <c r="AQ414" s="251"/>
      <c r="AR414" s="251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55"/>
      <c r="BS414" s="55"/>
      <c r="CI414" s="55"/>
      <c r="CJ414" s="55"/>
      <c r="CK414" s="55"/>
      <c r="CL414" s="55"/>
      <c r="CM414" s="55"/>
      <c r="CN414" s="55"/>
      <c r="CO414" s="55"/>
      <c r="CP414" s="55"/>
      <c r="CQ414" s="55"/>
      <c r="CR414" s="55"/>
      <c r="CS414" s="55"/>
      <c r="CT414" s="55"/>
      <c r="CU414" s="55"/>
      <c r="CV414" s="55"/>
      <c r="CW414" s="55"/>
      <c r="CX414" s="55"/>
      <c r="CY414" s="55"/>
      <c r="CZ414" s="55"/>
      <c r="DA414" s="55"/>
      <c r="DB414" s="55"/>
      <c r="DC414" s="55"/>
      <c r="DD414" s="55"/>
      <c r="DE414" s="55"/>
      <c r="DF414" s="55"/>
      <c r="DG414" s="55"/>
      <c r="DH414" s="55"/>
      <c r="DI414" s="55"/>
      <c r="DJ414" s="55"/>
      <c r="DK414" s="55"/>
      <c r="DL414" s="55"/>
      <c r="DM414" s="55"/>
      <c r="DN414" s="55"/>
      <c r="DO414" s="55"/>
      <c r="DP414" s="55"/>
      <c r="DQ414" s="55"/>
      <c r="DR414" s="55"/>
      <c r="DS414" s="55"/>
      <c r="DT414" s="55"/>
      <c r="DU414" s="55"/>
      <c r="DV414" s="55"/>
      <c r="DW414" s="55"/>
      <c r="DX414" s="55"/>
      <c r="DY414" s="55"/>
      <c r="DZ414" s="55"/>
      <c r="EA414" s="55"/>
    </row>
    <row r="415" spans="1:131" s="96" customFormat="1">
      <c r="A415" s="251"/>
      <c r="B415" s="455"/>
      <c r="C415" s="455"/>
      <c r="D415" s="455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1"/>
      <c r="AC415" s="251"/>
      <c r="AD415" s="251"/>
      <c r="AE415" s="251"/>
      <c r="AF415" s="251"/>
      <c r="AG415" s="251"/>
      <c r="AH415" s="251"/>
      <c r="AI415" s="251"/>
      <c r="AJ415" s="251"/>
      <c r="AK415" s="251"/>
      <c r="AL415" s="251"/>
      <c r="AM415" s="251"/>
      <c r="AN415" s="251"/>
      <c r="AO415" s="251"/>
      <c r="AP415" s="454"/>
      <c r="AQ415" s="251"/>
      <c r="AR415" s="251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55"/>
      <c r="BS415" s="55"/>
      <c r="CI415" s="55"/>
      <c r="CJ415" s="55"/>
      <c r="CK415" s="55"/>
      <c r="CL415" s="55"/>
      <c r="CM415" s="55"/>
      <c r="CN415" s="55"/>
      <c r="CO415" s="55"/>
      <c r="CP415" s="55"/>
      <c r="CQ415" s="55"/>
      <c r="CR415" s="55"/>
      <c r="CS415" s="55"/>
      <c r="CT415" s="55"/>
      <c r="CU415" s="55"/>
      <c r="CV415" s="55"/>
      <c r="CW415" s="55"/>
      <c r="CX415" s="55"/>
      <c r="CY415" s="55"/>
      <c r="CZ415" s="55"/>
      <c r="DA415" s="55"/>
      <c r="DB415" s="55"/>
      <c r="DC415" s="55"/>
      <c r="DD415" s="55"/>
      <c r="DE415" s="55"/>
      <c r="DF415" s="55"/>
      <c r="DG415" s="55"/>
      <c r="DH415" s="55"/>
      <c r="DI415" s="55"/>
      <c r="DJ415" s="55"/>
      <c r="DK415" s="55"/>
      <c r="DL415" s="55"/>
      <c r="DM415" s="55"/>
      <c r="DN415" s="55"/>
      <c r="DO415" s="55"/>
      <c r="DP415" s="55"/>
      <c r="DQ415" s="55"/>
      <c r="DR415" s="55"/>
      <c r="DS415" s="55"/>
      <c r="DT415" s="55"/>
      <c r="DU415" s="55"/>
      <c r="DV415" s="55"/>
      <c r="DW415" s="55"/>
      <c r="DX415" s="55"/>
      <c r="DY415" s="55"/>
      <c r="DZ415" s="55"/>
      <c r="EA415" s="55"/>
    </row>
    <row r="416" spans="1:131">
      <c r="A416" s="251"/>
      <c r="B416" s="455"/>
      <c r="C416" s="455"/>
      <c r="D416" s="455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1"/>
      <c r="AC416" s="251"/>
      <c r="AD416" s="251"/>
      <c r="AE416" s="251"/>
      <c r="AF416" s="251"/>
      <c r="AG416" s="251"/>
      <c r="AH416" s="251"/>
      <c r="AI416" s="251"/>
      <c r="AJ416" s="251"/>
      <c r="AK416" s="251"/>
      <c r="AL416" s="251"/>
      <c r="AM416" s="251"/>
      <c r="AN416" s="251"/>
      <c r="AO416" s="251"/>
      <c r="AP416" s="454"/>
      <c r="AQ416" s="251"/>
      <c r="AR416" s="251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55"/>
      <c r="BS416" s="55"/>
    </row>
    <row r="417" spans="1:44" s="55" customFormat="1">
      <c r="A417" s="251"/>
      <c r="B417" s="455"/>
      <c r="C417" s="455"/>
      <c r="D417" s="455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1"/>
      <c r="AC417" s="251"/>
      <c r="AD417" s="251"/>
      <c r="AE417" s="251"/>
      <c r="AF417" s="251"/>
      <c r="AG417" s="251"/>
      <c r="AH417" s="251"/>
      <c r="AI417" s="251"/>
      <c r="AJ417" s="251"/>
      <c r="AK417" s="251"/>
      <c r="AL417" s="251"/>
      <c r="AM417" s="251"/>
      <c r="AN417" s="251"/>
      <c r="AO417" s="251"/>
      <c r="AP417" s="454"/>
      <c r="AQ417" s="251"/>
      <c r="AR417" s="251"/>
    </row>
    <row r="418" spans="1:44" s="55" customFormat="1">
      <c r="A418" s="251"/>
      <c r="B418" s="455"/>
      <c r="C418" s="455"/>
      <c r="D418" s="455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1"/>
      <c r="AC418" s="251"/>
      <c r="AD418" s="251"/>
      <c r="AE418" s="251"/>
      <c r="AF418" s="251"/>
      <c r="AG418" s="251"/>
      <c r="AH418" s="251"/>
      <c r="AI418" s="251"/>
      <c r="AJ418" s="251"/>
      <c r="AK418" s="251"/>
      <c r="AL418" s="251"/>
      <c r="AM418" s="251"/>
      <c r="AN418" s="251"/>
      <c r="AO418" s="251"/>
      <c r="AP418" s="454"/>
      <c r="AQ418" s="251"/>
      <c r="AR418" s="251"/>
    </row>
    <row r="419" spans="1:44" s="55" customFormat="1">
      <c r="A419" s="251"/>
      <c r="B419" s="455"/>
      <c r="C419" s="455"/>
      <c r="D419" s="455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1"/>
      <c r="AC419" s="251"/>
      <c r="AD419" s="251"/>
      <c r="AE419" s="251"/>
      <c r="AF419" s="251"/>
      <c r="AG419" s="251"/>
      <c r="AH419" s="251"/>
      <c r="AI419" s="251"/>
      <c r="AJ419" s="251"/>
      <c r="AK419" s="251"/>
      <c r="AL419" s="251"/>
      <c r="AM419" s="251"/>
      <c r="AN419" s="251"/>
      <c r="AO419" s="251"/>
      <c r="AP419" s="454"/>
      <c r="AQ419" s="251"/>
      <c r="AR419" s="251"/>
    </row>
    <row r="420" spans="1:44" s="55" customFormat="1">
      <c r="A420" s="251"/>
      <c r="B420" s="455"/>
      <c r="C420" s="455"/>
      <c r="D420" s="455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1"/>
      <c r="AC420" s="251"/>
      <c r="AD420" s="251"/>
      <c r="AE420" s="251"/>
      <c r="AF420" s="251"/>
      <c r="AG420" s="251"/>
      <c r="AH420" s="251"/>
      <c r="AI420" s="251"/>
      <c r="AJ420" s="251"/>
      <c r="AK420" s="251"/>
      <c r="AL420" s="251"/>
      <c r="AM420" s="251"/>
      <c r="AN420" s="251"/>
      <c r="AO420" s="251"/>
      <c r="AP420" s="454"/>
      <c r="AQ420" s="251"/>
      <c r="AR420" s="251"/>
    </row>
    <row r="421" spans="1:44" s="55" customFormat="1">
      <c r="A421" s="251"/>
      <c r="B421" s="455"/>
      <c r="C421" s="455"/>
      <c r="D421" s="455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1"/>
      <c r="AC421" s="251"/>
      <c r="AD421" s="251"/>
      <c r="AE421" s="251"/>
      <c r="AF421" s="251"/>
      <c r="AG421" s="251"/>
      <c r="AH421" s="251"/>
      <c r="AI421" s="251"/>
      <c r="AJ421" s="251"/>
      <c r="AK421" s="251"/>
      <c r="AL421" s="251"/>
      <c r="AM421" s="251"/>
      <c r="AN421" s="251"/>
      <c r="AO421" s="251"/>
      <c r="AP421" s="454"/>
      <c r="AQ421" s="251"/>
      <c r="AR421" s="251"/>
    </row>
    <row r="422" spans="1:44" s="55" customFormat="1">
      <c r="A422" s="251"/>
      <c r="B422" s="455"/>
      <c r="C422" s="455"/>
      <c r="D422" s="455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1"/>
      <c r="AC422" s="251"/>
      <c r="AD422" s="251"/>
      <c r="AE422" s="251"/>
      <c r="AF422" s="251"/>
      <c r="AG422" s="251"/>
      <c r="AH422" s="251"/>
      <c r="AI422" s="251"/>
      <c r="AJ422" s="251"/>
      <c r="AK422" s="251"/>
      <c r="AL422" s="251"/>
      <c r="AM422" s="251"/>
      <c r="AN422" s="251"/>
      <c r="AO422" s="251"/>
      <c r="AP422" s="454"/>
      <c r="AQ422" s="251"/>
      <c r="AR422" s="251"/>
    </row>
    <row r="423" spans="1:44" s="55" customFormat="1">
      <c r="A423" s="251"/>
      <c r="B423" s="455"/>
      <c r="C423" s="455"/>
      <c r="D423" s="455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1"/>
      <c r="AC423" s="251"/>
      <c r="AD423" s="251"/>
      <c r="AE423" s="251"/>
      <c r="AF423" s="251"/>
      <c r="AG423" s="251"/>
      <c r="AH423" s="251"/>
      <c r="AI423" s="251"/>
      <c r="AJ423" s="251"/>
      <c r="AK423" s="251"/>
      <c r="AL423" s="251"/>
      <c r="AM423" s="251"/>
      <c r="AN423" s="251"/>
      <c r="AO423" s="251"/>
      <c r="AP423" s="454"/>
      <c r="AQ423" s="251"/>
      <c r="AR423" s="251"/>
    </row>
    <row r="424" spans="1:44" s="55" customFormat="1">
      <c r="A424" s="251"/>
      <c r="B424" s="455"/>
      <c r="C424" s="455"/>
      <c r="D424" s="455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1"/>
      <c r="AC424" s="251"/>
      <c r="AD424" s="251"/>
      <c r="AE424" s="251"/>
      <c r="AF424" s="251"/>
      <c r="AG424" s="251"/>
      <c r="AH424" s="251"/>
      <c r="AI424" s="251"/>
      <c r="AJ424" s="251"/>
      <c r="AK424" s="251"/>
      <c r="AL424" s="251"/>
      <c r="AM424" s="251"/>
      <c r="AN424" s="251"/>
      <c r="AO424" s="251"/>
      <c r="AP424" s="454"/>
      <c r="AQ424" s="251"/>
      <c r="AR424" s="251"/>
    </row>
    <row r="425" spans="1:44" s="55" customFormat="1">
      <c r="A425" s="251"/>
      <c r="B425" s="455"/>
      <c r="C425" s="455"/>
      <c r="D425" s="455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1"/>
      <c r="AC425" s="251"/>
      <c r="AD425" s="251"/>
      <c r="AE425" s="251"/>
      <c r="AF425" s="251"/>
      <c r="AG425" s="251"/>
      <c r="AH425" s="251"/>
      <c r="AI425" s="251"/>
      <c r="AJ425" s="251"/>
      <c r="AK425" s="251"/>
      <c r="AL425" s="251"/>
      <c r="AM425" s="251"/>
      <c r="AN425" s="251"/>
      <c r="AO425" s="251"/>
      <c r="AP425" s="454"/>
      <c r="AQ425" s="251"/>
      <c r="AR425" s="251"/>
    </row>
    <row r="426" spans="1:44" s="55" customFormat="1">
      <c r="A426" s="251"/>
      <c r="B426" s="455"/>
      <c r="C426" s="455"/>
      <c r="D426" s="455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1"/>
      <c r="AC426" s="251"/>
      <c r="AD426" s="251"/>
      <c r="AE426" s="251"/>
      <c r="AF426" s="251"/>
      <c r="AG426" s="251"/>
      <c r="AH426" s="251"/>
      <c r="AI426" s="251"/>
      <c r="AJ426" s="251"/>
      <c r="AK426" s="251"/>
      <c r="AL426" s="251"/>
      <c r="AM426" s="251"/>
      <c r="AN426" s="251"/>
      <c r="AO426" s="251"/>
      <c r="AP426" s="454"/>
      <c r="AQ426" s="251"/>
      <c r="AR426" s="251"/>
    </row>
    <row r="427" spans="1:44" s="55" customFormat="1">
      <c r="A427" s="251"/>
      <c r="B427" s="455"/>
      <c r="C427" s="455"/>
      <c r="D427" s="455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1"/>
      <c r="AC427" s="251"/>
      <c r="AD427" s="251"/>
      <c r="AE427" s="251"/>
      <c r="AF427" s="251"/>
      <c r="AG427" s="251"/>
      <c r="AH427" s="251"/>
      <c r="AI427" s="251"/>
      <c r="AJ427" s="251"/>
      <c r="AK427" s="251"/>
      <c r="AL427" s="251"/>
      <c r="AM427" s="251"/>
      <c r="AN427" s="251"/>
      <c r="AO427" s="251"/>
      <c r="AP427" s="454"/>
      <c r="AQ427" s="251"/>
      <c r="AR427" s="251"/>
    </row>
    <row r="428" spans="1:44" s="55" customFormat="1">
      <c r="A428" s="251"/>
      <c r="B428" s="455"/>
      <c r="C428" s="455"/>
      <c r="D428" s="455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1"/>
      <c r="AC428" s="251"/>
      <c r="AD428" s="251"/>
      <c r="AE428" s="251"/>
      <c r="AF428" s="251"/>
      <c r="AG428" s="251"/>
      <c r="AH428" s="251"/>
      <c r="AI428" s="251"/>
      <c r="AJ428" s="251"/>
      <c r="AK428" s="251"/>
      <c r="AL428" s="251"/>
      <c r="AM428" s="251"/>
      <c r="AN428" s="251"/>
      <c r="AO428" s="251"/>
      <c r="AP428" s="454"/>
      <c r="AQ428" s="251"/>
      <c r="AR428" s="251"/>
    </row>
    <row r="429" spans="1:44" s="55" customFormat="1">
      <c r="A429" s="251"/>
      <c r="B429" s="455"/>
      <c r="C429" s="455"/>
      <c r="D429" s="455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1"/>
      <c r="AC429" s="251"/>
      <c r="AD429" s="251"/>
      <c r="AE429" s="251"/>
      <c r="AF429" s="251"/>
      <c r="AG429" s="251"/>
      <c r="AH429" s="251"/>
      <c r="AI429" s="251"/>
      <c r="AJ429" s="251"/>
      <c r="AK429" s="251"/>
      <c r="AL429" s="251"/>
      <c r="AM429" s="251"/>
      <c r="AN429" s="251"/>
      <c r="AO429" s="251"/>
      <c r="AP429" s="454"/>
      <c r="AQ429" s="251"/>
      <c r="AR429" s="251"/>
    </row>
    <row r="430" spans="1:44" s="55" customFormat="1">
      <c r="A430" s="251"/>
      <c r="B430" s="455"/>
      <c r="C430" s="455"/>
      <c r="D430" s="455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1"/>
      <c r="AC430" s="251"/>
      <c r="AD430" s="251"/>
      <c r="AE430" s="251"/>
      <c r="AF430" s="251"/>
      <c r="AG430" s="251"/>
      <c r="AH430" s="251"/>
      <c r="AI430" s="251"/>
      <c r="AJ430" s="251"/>
      <c r="AK430" s="251"/>
      <c r="AL430" s="251"/>
      <c r="AM430" s="251"/>
      <c r="AN430" s="251"/>
      <c r="AO430" s="251"/>
      <c r="AP430" s="454"/>
      <c r="AQ430" s="251"/>
      <c r="AR430" s="251"/>
    </row>
    <row r="431" spans="1:44" s="55" customFormat="1">
      <c r="A431" s="251"/>
      <c r="B431" s="455"/>
      <c r="C431" s="455"/>
      <c r="D431" s="455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1"/>
      <c r="AC431" s="251"/>
      <c r="AD431" s="251"/>
      <c r="AE431" s="251"/>
      <c r="AF431" s="251"/>
      <c r="AG431" s="251"/>
      <c r="AH431" s="251"/>
      <c r="AI431" s="251"/>
      <c r="AJ431" s="251"/>
      <c r="AK431" s="251"/>
      <c r="AL431" s="251"/>
      <c r="AM431" s="251"/>
      <c r="AN431" s="251"/>
      <c r="AO431" s="251"/>
      <c r="AP431" s="454"/>
      <c r="AQ431" s="251"/>
      <c r="AR431" s="251"/>
    </row>
    <row r="432" spans="1:44" s="55" customFormat="1">
      <c r="A432" s="251"/>
      <c r="B432" s="455"/>
      <c r="C432" s="455"/>
      <c r="D432" s="455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1"/>
      <c r="AC432" s="251"/>
      <c r="AD432" s="251"/>
      <c r="AE432" s="251"/>
      <c r="AF432" s="251"/>
      <c r="AG432" s="251"/>
      <c r="AH432" s="251"/>
      <c r="AI432" s="251"/>
      <c r="AJ432" s="251"/>
      <c r="AK432" s="251"/>
      <c r="AL432" s="251"/>
      <c r="AM432" s="251"/>
      <c r="AN432" s="251"/>
      <c r="AO432" s="251"/>
      <c r="AP432" s="454"/>
      <c r="AQ432" s="251"/>
      <c r="AR432" s="251"/>
    </row>
    <row r="433" spans="1:44" s="55" customFormat="1">
      <c r="A433" s="251"/>
      <c r="B433" s="455"/>
      <c r="C433" s="455"/>
      <c r="D433" s="455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1"/>
      <c r="AC433" s="251"/>
      <c r="AD433" s="251"/>
      <c r="AE433" s="251"/>
      <c r="AF433" s="251"/>
      <c r="AG433" s="251"/>
      <c r="AH433" s="251"/>
      <c r="AI433" s="251"/>
      <c r="AJ433" s="251"/>
      <c r="AK433" s="251"/>
      <c r="AL433" s="251"/>
      <c r="AM433" s="251"/>
      <c r="AN433" s="251"/>
      <c r="AO433" s="251"/>
      <c r="AP433" s="454"/>
      <c r="AQ433" s="251"/>
      <c r="AR433" s="251"/>
    </row>
    <row r="434" spans="1:44" s="55" customFormat="1">
      <c r="A434" s="251"/>
      <c r="B434" s="455"/>
      <c r="C434" s="455"/>
      <c r="D434" s="455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1"/>
      <c r="AC434" s="251"/>
      <c r="AD434" s="251"/>
      <c r="AE434" s="251"/>
      <c r="AF434" s="251"/>
      <c r="AG434" s="251"/>
      <c r="AH434" s="251"/>
      <c r="AI434" s="251"/>
      <c r="AJ434" s="251"/>
      <c r="AK434" s="251"/>
      <c r="AL434" s="251"/>
      <c r="AM434" s="251"/>
      <c r="AN434" s="251"/>
      <c r="AO434" s="251"/>
      <c r="AP434" s="454"/>
      <c r="AQ434" s="251"/>
      <c r="AR434" s="251"/>
    </row>
    <row r="435" spans="1:44" s="55" customFormat="1">
      <c r="A435" s="251"/>
      <c r="B435" s="455"/>
      <c r="C435" s="455"/>
      <c r="D435" s="455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1"/>
      <c r="AC435" s="251"/>
      <c r="AD435" s="251"/>
      <c r="AE435" s="251"/>
      <c r="AF435" s="251"/>
      <c r="AG435" s="251"/>
      <c r="AH435" s="251"/>
      <c r="AI435" s="251"/>
      <c r="AJ435" s="251"/>
      <c r="AK435" s="251"/>
      <c r="AL435" s="251"/>
      <c r="AM435" s="251"/>
      <c r="AN435" s="251"/>
      <c r="AO435" s="251"/>
      <c r="AP435" s="454"/>
      <c r="AQ435" s="251"/>
      <c r="AR435" s="251"/>
    </row>
    <row r="436" spans="1:44" s="55" customFormat="1">
      <c r="A436" s="251"/>
      <c r="B436" s="455"/>
      <c r="C436" s="455"/>
      <c r="D436" s="455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1"/>
      <c r="AC436" s="251"/>
      <c r="AD436" s="251"/>
      <c r="AE436" s="251"/>
      <c r="AF436" s="251"/>
      <c r="AG436" s="251"/>
      <c r="AH436" s="251"/>
      <c r="AI436" s="251"/>
      <c r="AJ436" s="251"/>
      <c r="AK436" s="251"/>
      <c r="AL436" s="251"/>
      <c r="AM436" s="251"/>
      <c r="AN436" s="251"/>
      <c r="AO436" s="251"/>
      <c r="AP436" s="454"/>
      <c r="AQ436" s="251"/>
      <c r="AR436" s="251"/>
    </row>
    <row r="437" spans="1:44" s="55" customFormat="1">
      <c r="A437" s="251"/>
      <c r="B437" s="455"/>
      <c r="C437" s="455"/>
      <c r="D437" s="455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1"/>
      <c r="AC437" s="251"/>
      <c r="AD437" s="251"/>
      <c r="AE437" s="251"/>
      <c r="AF437" s="251"/>
      <c r="AG437" s="251"/>
      <c r="AH437" s="251"/>
      <c r="AI437" s="251"/>
      <c r="AJ437" s="251"/>
      <c r="AK437" s="251"/>
      <c r="AL437" s="251"/>
      <c r="AM437" s="251"/>
      <c r="AN437" s="251"/>
      <c r="AO437" s="251"/>
      <c r="AP437" s="454"/>
      <c r="AQ437" s="251"/>
      <c r="AR437" s="251"/>
    </row>
    <row r="438" spans="1:44" s="55" customFormat="1">
      <c r="A438" s="251"/>
      <c r="B438" s="455"/>
      <c r="C438" s="455"/>
      <c r="D438" s="455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1"/>
      <c r="AC438" s="251"/>
      <c r="AD438" s="251"/>
      <c r="AE438" s="251"/>
      <c r="AF438" s="251"/>
      <c r="AG438" s="251"/>
      <c r="AH438" s="251"/>
      <c r="AI438" s="251"/>
      <c r="AJ438" s="251"/>
      <c r="AK438" s="251"/>
      <c r="AL438" s="251"/>
      <c r="AM438" s="251"/>
      <c r="AN438" s="251"/>
      <c r="AO438" s="251"/>
      <c r="AP438" s="454"/>
      <c r="AQ438" s="251"/>
      <c r="AR438" s="251"/>
    </row>
    <row r="439" spans="1:44" s="55" customFormat="1">
      <c r="A439" s="251"/>
      <c r="B439" s="455"/>
      <c r="C439" s="455"/>
      <c r="D439" s="455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1"/>
      <c r="AC439" s="251"/>
      <c r="AD439" s="251"/>
      <c r="AE439" s="251"/>
      <c r="AF439" s="251"/>
      <c r="AG439" s="251"/>
      <c r="AH439" s="251"/>
      <c r="AI439" s="251"/>
      <c r="AJ439" s="251"/>
      <c r="AK439" s="251"/>
      <c r="AL439" s="251"/>
      <c r="AM439" s="251"/>
      <c r="AN439" s="251"/>
      <c r="AO439" s="251"/>
      <c r="AP439" s="454"/>
      <c r="AQ439" s="251"/>
      <c r="AR439" s="251"/>
    </row>
    <row r="440" spans="1:44" s="55" customFormat="1">
      <c r="A440" s="251"/>
      <c r="B440" s="455"/>
      <c r="C440" s="455"/>
      <c r="D440" s="455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1"/>
      <c r="AC440" s="251"/>
      <c r="AD440" s="251"/>
      <c r="AE440" s="251"/>
      <c r="AF440" s="251"/>
      <c r="AG440" s="251"/>
      <c r="AH440" s="251"/>
      <c r="AI440" s="251"/>
      <c r="AJ440" s="251"/>
      <c r="AK440" s="251"/>
      <c r="AL440" s="251"/>
      <c r="AM440" s="251"/>
      <c r="AN440" s="251"/>
      <c r="AO440" s="251"/>
      <c r="AP440" s="454"/>
      <c r="AQ440" s="251"/>
      <c r="AR440" s="251"/>
    </row>
    <row r="441" spans="1:44" s="55" customFormat="1">
      <c r="A441" s="251"/>
      <c r="B441" s="455"/>
      <c r="C441" s="455"/>
      <c r="D441" s="455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1"/>
      <c r="AC441" s="251"/>
      <c r="AD441" s="251"/>
      <c r="AE441" s="251"/>
      <c r="AF441" s="251"/>
      <c r="AG441" s="251"/>
      <c r="AH441" s="251"/>
      <c r="AI441" s="251"/>
      <c r="AJ441" s="251"/>
      <c r="AK441" s="251"/>
      <c r="AL441" s="251"/>
      <c r="AM441" s="251"/>
      <c r="AN441" s="251"/>
      <c r="AO441" s="251"/>
      <c r="AP441" s="454"/>
      <c r="AQ441" s="251"/>
      <c r="AR441" s="251"/>
    </row>
    <row r="442" spans="1:44" s="55" customFormat="1">
      <c r="A442" s="251"/>
      <c r="B442" s="455"/>
      <c r="C442" s="455"/>
      <c r="D442" s="455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1"/>
      <c r="AC442" s="251"/>
      <c r="AD442" s="251"/>
      <c r="AE442" s="251"/>
      <c r="AF442" s="251"/>
      <c r="AG442" s="251"/>
      <c r="AH442" s="251"/>
      <c r="AI442" s="251"/>
      <c r="AJ442" s="251"/>
      <c r="AK442" s="251"/>
      <c r="AL442" s="251"/>
      <c r="AM442" s="251"/>
      <c r="AN442" s="251"/>
      <c r="AO442" s="251"/>
      <c r="AP442" s="454"/>
      <c r="AQ442" s="251"/>
      <c r="AR442" s="251"/>
    </row>
    <row r="443" spans="1:44" s="55" customFormat="1">
      <c r="A443" s="251"/>
      <c r="B443" s="455"/>
      <c r="C443" s="455"/>
      <c r="D443" s="455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1"/>
      <c r="AC443" s="251"/>
      <c r="AD443" s="251"/>
      <c r="AE443" s="251"/>
      <c r="AF443" s="251"/>
      <c r="AG443" s="251"/>
      <c r="AH443" s="251"/>
      <c r="AI443" s="251"/>
      <c r="AJ443" s="251"/>
      <c r="AK443" s="251"/>
      <c r="AL443" s="251"/>
      <c r="AM443" s="251"/>
      <c r="AN443" s="251"/>
      <c r="AO443" s="251"/>
      <c r="AP443" s="454"/>
      <c r="AQ443" s="251"/>
      <c r="AR443" s="251"/>
    </row>
    <row r="444" spans="1:44" s="55" customFormat="1">
      <c r="A444" s="251"/>
      <c r="B444" s="455"/>
      <c r="C444" s="455"/>
      <c r="D444" s="455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1"/>
      <c r="AC444" s="251"/>
      <c r="AD444" s="251"/>
      <c r="AE444" s="251"/>
      <c r="AF444" s="251"/>
      <c r="AG444" s="251"/>
      <c r="AH444" s="251"/>
      <c r="AI444" s="251"/>
      <c r="AJ444" s="251"/>
      <c r="AK444" s="251"/>
      <c r="AL444" s="251"/>
      <c r="AM444" s="251"/>
      <c r="AN444" s="251"/>
      <c r="AO444" s="251"/>
      <c r="AP444" s="454"/>
      <c r="AQ444" s="251"/>
      <c r="AR444" s="251"/>
    </row>
    <row r="445" spans="1:44" s="55" customFormat="1">
      <c r="A445" s="251"/>
      <c r="B445" s="455"/>
      <c r="C445" s="455"/>
      <c r="D445" s="455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1"/>
      <c r="AC445" s="251"/>
      <c r="AD445" s="251"/>
      <c r="AE445" s="251"/>
      <c r="AF445" s="251"/>
      <c r="AG445" s="251"/>
      <c r="AH445" s="251"/>
      <c r="AI445" s="251"/>
      <c r="AJ445" s="251"/>
      <c r="AK445" s="251"/>
      <c r="AL445" s="251"/>
      <c r="AM445" s="251"/>
      <c r="AN445" s="251"/>
      <c r="AO445" s="251"/>
      <c r="AP445" s="454"/>
      <c r="AQ445" s="251"/>
      <c r="AR445" s="251"/>
    </row>
    <row r="446" spans="1:44" s="55" customFormat="1">
      <c r="A446" s="251"/>
      <c r="B446" s="455"/>
      <c r="C446" s="455"/>
      <c r="D446" s="455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1"/>
      <c r="AC446" s="251"/>
      <c r="AD446" s="251"/>
      <c r="AE446" s="251"/>
      <c r="AF446" s="251"/>
      <c r="AG446" s="251"/>
      <c r="AH446" s="251"/>
      <c r="AI446" s="251"/>
      <c r="AJ446" s="251"/>
      <c r="AK446" s="251"/>
      <c r="AL446" s="251"/>
      <c r="AM446" s="251"/>
      <c r="AN446" s="251"/>
      <c r="AO446" s="251"/>
      <c r="AP446" s="454"/>
      <c r="AQ446" s="251"/>
      <c r="AR446" s="251"/>
    </row>
    <row r="447" spans="1:44" s="55" customFormat="1">
      <c r="A447" s="251"/>
      <c r="B447" s="455"/>
      <c r="C447" s="455"/>
      <c r="D447" s="455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1"/>
      <c r="AC447" s="251"/>
      <c r="AD447" s="251"/>
      <c r="AE447" s="251"/>
      <c r="AF447" s="251"/>
      <c r="AG447" s="251"/>
      <c r="AH447" s="251"/>
      <c r="AI447" s="251"/>
      <c r="AJ447" s="251"/>
      <c r="AK447" s="251"/>
      <c r="AL447" s="251"/>
      <c r="AM447" s="251"/>
      <c r="AN447" s="251"/>
      <c r="AO447" s="251"/>
      <c r="AP447" s="454"/>
      <c r="AQ447" s="251"/>
      <c r="AR447" s="251"/>
    </row>
    <row r="448" spans="1:44" s="55" customFormat="1">
      <c r="A448" s="251"/>
      <c r="B448" s="455"/>
      <c r="C448" s="455"/>
      <c r="D448" s="455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1"/>
      <c r="AC448" s="251"/>
      <c r="AD448" s="251"/>
      <c r="AE448" s="251"/>
      <c r="AF448" s="251"/>
      <c r="AG448" s="251"/>
      <c r="AH448" s="251"/>
      <c r="AI448" s="251"/>
      <c r="AJ448" s="251"/>
      <c r="AK448" s="251"/>
      <c r="AL448" s="251"/>
      <c r="AM448" s="251"/>
      <c r="AN448" s="251"/>
      <c r="AO448" s="251"/>
      <c r="AP448" s="454"/>
      <c r="AQ448" s="251"/>
      <c r="AR448" s="251"/>
    </row>
    <row r="449" spans="1:44" s="55" customFormat="1">
      <c r="A449" s="251"/>
      <c r="B449" s="455"/>
      <c r="C449" s="455"/>
      <c r="D449" s="455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1"/>
      <c r="AC449" s="251"/>
      <c r="AD449" s="251"/>
      <c r="AE449" s="251"/>
      <c r="AF449" s="251"/>
      <c r="AG449" s="251"/>
      <c r="AH449" s="251"/>
      <c r="AI449" s="251"/>
      <c r="AJ449" s="251"/>
      <c r="AK449" s="251"/>
      <c r="AL449" s="251"/>
      <c r="AM449" s="251"/>
      <c r="AN449" s="251"/>
      <c r="AO449" s="251"/>
      <c r="AP449" s="454"/>
      <c r="AQ449" s="251"/>
      <c r="AR449" s="251"/>
    </row>
    <row r="450" spans="1:44" s="55" customFormat="1">
      <c r="A450" s="251"/>
      <c r="B450" s="455"/>
      <c r="C450" s="455"/>
      <c r="D450" s="455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1"/>
      <c r="AC450" s="251"/>
      <c r="AD450" s="251"/>
      <c r="AE450" s="251"/>
      <c r="AF450" s="251"/>
      <c r="AG450" s="251"/>
      <c r="AH450" s="251"/>
      <c r="AI450" s="251"/>
      <c r="AJ450" s="251"/>
      <c r="AK450" s="251"/>
      <c r="AL450" s="251"/>
      <c r="AM450" s="251"/>
      <c r="AN450" s="251"/>
      <c r="AO450" s="251"/>
      <c r="AP450" s="454"/>
      <c r="AQ450" s="251"/>
      <c r="AR450" s="251"/>
    </row>
    <row r="451" spans="1:44" s="55" customFormat="1">
      <c r="A451" s="251"/>
      <c r="B451" s="455"/>
      <c r="C451" s="455"/>
      <c r="D451" s="455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1"/>
      <c r="AC451" s="251"/>
      <c r="AD451" s="251"/>
      <c r="AE451" s="251"/>
      <c r="AF451" s="251"/>
      <c r="AG451" s="251"/>
      <c r="AH451" s="251"/>
      <c r="AI451" s="251"/>
      <c r="AJ451" s="251"/>
      <c r="AK451" s="251"/>
      <c r="AL451" s="251"/>
      <c r="AM451" s="251"/>
      <c r="AN451" s="251"/>
      <c r="AO451" s="251"/>
      <c r="AP451" s="454"/>
      <c r="AQ451" s="251"/>
      <c r="AR451" s="251"/>
    </row>
    <row r="452" spans="1:44" s="55" customFormat="1">
      <c r="A452" s="251"/>
      <c r="B452" s="455"/>
      <c r="C452" s="455"/>
      <c r="D452" s="455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1"/>
      <c r="AC452" s="251"/>
      <c r="AD452" s="251"/>
      <c r="AE452" s="251"/>
      <c r="AF452" s="251"/>
      <c r="AG452" s="251"/>
      <c r="AH452" s="251"/>
      <c r="AI452" s="251"/>
      <c r="AJ452" s="251"/>
      <c r="AK452" s="251"/>
      <c r="AL452" s="251"/>
      <c r="AM452" s="251"/>
      <c r="AN452" s="251"/>
      <c r="AO452" s="251"/>
      <c r="AP452" s="454"/>
      <c r="AQ452" s="251"/>
      <c r="AR452" s="251"/>
    </row>
    <row r="453" spans="1:44" s="55" customFormat="1">
      <c r="A453" s="251"/>
      <c r="B453" s="455"/>
      <c r="C453" s="455"/>
      <c r="D453" s="455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1"/>
      <c r="AC453" s="251"/>
      <c r="AD453" s="251"/>
      <c r="AE453" s="251"/>
      <c r="AF453" s="251"/>
      <c r="AG453" s="251"/>
      <c r="AH453" s="251"/>
      <c r="AI453" s="251"/>
      <c r="AJ453" s="251"/>
      <c r="AK453" s="251"/>
      <c r="AL453" s="251"/>
      <c r="AM453" s="251"/>
      <c r="AN453" s="251"/>
      <c r="AO453" s="251"/>
      <c r="AP453" s="454"/>
      <c r="AQ453" s="251"/>
      <c r="AR453" s="251"/>
    </row>
    <row r="454" spans="1:44" s="55" customFormat="1">
      <c r="A454" s="251"/>
      <c r="B454" s="455"/>
      <c r="C454" s="455"/>
      <c r="D454" s="455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1"/>
      <c r="AC454" s="251"/>
      <c r="AD454" s="251"/>
      <c r="AE454" s="251"/>
      <c r="AF454" s="251"/>
      <c r="AG454" s="251"/>
      <c r="AH454" s="251"/>
      <c r="AI454" s="251"/>
      <c r="AJ454" s="251"/>
      <c r="AK454" s="251"/>
      <c r="AL454" s="251"/>
      <c r="AM454" s="251"/>
      <c r="AN454" s="251"/>
      <c r="AO454" s="251"/>
      <c r="AP454" s="454"/>
      <c r="AQ454" s="251"/>
      <c r="AR454" s="251"/>
    </row>
    <row r="455" spans="1:44" s="55" customFormat="1">
      <c r="A455" s="251"/>
      <c r="B455" s="455"/>
      <c r="C455" s="455"/>
      <c r="D455" s="455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1"/>
      <c r="AC455" s="251"/>
      <c r="AD455" s="251"/>
      <c r="AE455" s="251"/>
      <c r="AF455" s="251"/>
      <c r="AG455" s="251"/>
      <c r="AH455" s="251"/>
      <c r="AI455" s="251"/>
      <c r="AJ455" s="251"/>
      <c r="AK455" s="251"/>
      <c r="AL455" s="251"/>
      <c r="AM455" s="251"/>
      <c r="AN455" s="251"/>
      <c r="AO455" s="251"/>
      <c r="AP455" s="454"/>
      <c r="AQ455" s="251"/>
      <c r="AR455" s="251"/>
    </row>
    <row r="456" spans="1:44" s="55" customFormat="1">
      <c r="A456" s="251"/>
      <c r="B456" s="455"/>
      <c r="C456" s="455"/>
      <c r="D456" s="455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1"/>
      <c r="AC456" s="251"/>
      <c r="AD456" s="251"/>
      <c r="AE456" s="251"/>
      <c r="AF456" s="251"/>
      <c r="AG456" s="251"/>
      <c r="AH456" s="251"/>
      <c r="AI456" s="251"/>
      <c r="AJ456" s="251"/>
      <c r="AK456" s="251"/>
      <c r="AL456" s="251"/>
      <c r="AM456" s="251"/>
      <c r="AN456" s="251"/>
      <c r="AO456" s="251"/>
      <c r="AP456" s="454"/>
      <c r="AQ456" s="251"/>
      <c r="AR456" s="251"/>
    </row>
    <row r="457" spans="1:44" s="55" customFormat="1">
      <c r="A457" s="251"/>
      <c r="B457" s="455"/>
      <c r="C457" s="455"/>
      <c r="D457" s="455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1"/>
      <c r="AC457" s="251"/>
      <c r="AD457" s="251"/>
      <c r="AE457" s="251"/>
      <c r="AF457" s="251"/>
      <c r="AG457" s="251"/>
      <c r="AH457" s="251"/>
      <c r="AI457" s="251"/>
      <c r="AJ457" s="251"/>
      <c r="AK457" s="251"/>
      <c r="AL457" s="251"/>
      <c r="AM457" s="251"/>
      <c r="AN457" s="251"/>
      <c r="AO457" s="251"/>
      <c r="AP457" s="454"/>
      <c r="AQ457" s="251"/>
      <c r="AR457" s="251"/>
    </row>
    <row r="458" spans="1:44" s="55" customFormat="1">
      <c r="A458" s="251"/>
      <c r="B458" s="455"/>
      <c r="C458" s="455"/>
      <c r="D458" s="455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1"/>
      <c r="AC458" s="251"/>
      <c r="AD458" s="251"/>
      <c r="AE458" s="251"/>
      <c r="AF458" s="251"/>
      <c r="AG458" s="251"/>
      <c r="AH458" s="251"/>
      <c r="AI458" s="251"/>
      <c r="AJ458" s="251"/>
      <c r="AK458" s="251"/>
      <c r="AL458" s="251"/>
      <c r="AM458" s="251"/>
      <c r="AN458" s="251"/>
      <c r="AO458" s="251"/>
      <c r="AP458" s="454"/>
      <c r="AQ458" s="251"/>
      <c r="AR458" s="251"/>
    </row>
    <row r="459" spans="1:44" s="55" customFormat="1">
      <c r="A459" s="251"/>
      <c r="B459" s="455"/>
      <c r="C459" s="455"/>
      <c r="D459" s="455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1"/>
      <c r="AC459" s="251"/>
      <c r="AD459" s="251"/>
      <c r="AE459" s="251"/>
      <c r="AF459" s="251"/>
      <c r="AG459" s="251"/>
      <c r="AH459" s="251"/>
      <c r="AI459" s="251"/>
      <c r="AJ459" s="251"/>
      <c r="AK459" s="251"/>
      <c r="AL459" s="251"/>
      <c r="AM459" s="251"/>
      <c r="AN459" s="251"/>
      <c r="AO459" s="251"/>
      <c r="AP459" s="454"/>
      <c r="AQ459" s="251"/>
      <c r="AR459" s="251"/>
    </row>
    <row r="460" spans="1:44" s="55" customFormat="1">
      <c r="A460" s="251"/>
      <c r="B460" s="455"/>
      <c r="C460" s="455"/>
      <c r="D460" s="455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1"/>
      <c r="AC460" s="251"/>
      <c r="AD460" s="251"/>
      <c r="AE460" s="251"/>
      <c r="AF460" s="251"/>
      <c r="AG460" s="251"/>
      <c r="AH460" s="251"/>
      <c r="AI460" s="251"/>
      <c r="AJ460" s="251"/>
      <c r="AK460" s="251"/>
      <c r="AL460" s="251"/>
      <c r="AM460" s="251"/>
      <c r="AN460" s="251"/>
      <c r="AO460" s="251"/>
      <c r="AP460" s="454"/>
      <c r="AQ460" s="251"/>
      <c r="AR460" s="251"/>
    </row>
    <row r="461" spans="1:44" s="55" customFormat="1">
      <c r="A461" s="251"/>
      <c r="B461" s="455"/>
      <c r="C461" s="455"/>
      <c r="D461" s="455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1"/>
      <c r="AC461" s="251"/>
      <c r="AD461" s="251"/>
      <c r="AE461" s="251"/>
      <c r="AF461" s="251"/>
      <c r="AG461" s="251"/>
      <c r="AH461" s="251"/>
      <c r="AI461" s="251"/>
      <c r="AJ461" s="251"/>
      <c r="AK461" s="251"/>
      <c r="AL461" s="251"/>
      <c r="AM461" s="251"/>
      <c r="AN461" s="251"/>
      <c r="AO461" s="251"/>
      <c r="AP461" s="454"/>
      <c r="AQ461" s="251"/>
      <c r="AR461" s="251"/>
    </row>
    <row r="462" spans="1:44" s="55" customFormat="1">
      <c r="A462" s="251"/>
      <c r="B462" s="455"/>
      <c r="C462" s="455"/>
      <c r="D462" s="455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1"/>
      <c r="AC462" s="251"/>
      <c r="AD462" s="251"/>
      <c r="AE462" s="251"/>
      <c r="AF462" s="251"/>
      <c r="AG462" s="251"/>
      <c r="AH462" s="251"/>
      <c r="AI462" s="251"/>
      <c r="AJ462" s="251"/>
      <c r="AK462" s="251"/>
      <c r="AL462" s="251"/>
      <c r="AM462" s="251"/>
      <c r="AN462" s="251"/>
      <c r="AO462" s="251"/>
      <c r="AP462" s="454"/>
      <c r="AQ462" s="251"/>
      <c r="AR462" s="251"/>
    </row>
    <row r="463" spans="1:44" s="55" customFormat="1">
      <c r="A463" s="251"/>
      <c r="B463" s="455"/>
      <c r="C463" s="455"/>
      <c r="D463" s="455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1"/>
      <c r="AC463" s="251"/>
      <c r="AD463" s="251"/>
      <c r="AE463" s="251"/>
      <c r="AF463" s="251"/>
      <c r="AG463" s="251"/>
      <c r="AH463" s="251"/>
      <c r="AI463" s="251"/>
      <c r="AJ463" s="251"/>
      <c r="AK463" s="251"/>
      <c r="AL463" s="251"/>
      <c r="AM463" s="251"/>
      <c r="AN463" s="251"/>
      <c r="AO463" s="251"/>
      <c r="AP463" s="454"/>
      <c r="AQ463" s="251"/>
      <c r="AR463" s="251"/>
    </row>
    <row r="464" spans="1:44" s="55" customFormat="1">
      <c r="A464" s="251"/>
      <c r="B464" s="455"/>
      <c r="C464" s="455"/>
      <c r="D464" s="455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1"/>
      <c r="AC464" s="251"/>
      <c r="AD464" s="251"/>
      <c r="AE464" s="251"/>
      <c r="AF464" s="251"/>
      <c r="AG464" s="251"/>
      <c r="AH464" s="251"/>
      <c r="AI464" s="251"/>
      <c r="AJ464" s="251"/>
      <c r="AK464" s="251"/>
      <c r="AL464" s="251"/>
      <c r="AM464" s="251"/>
      <c r="AN464" s="251"/>
      <c r="AO464" s="251"/>
      <c r="AP464" s="454"/>
      <c r="AQ464" s="251"/>
      <c r="AR464" s="251"/>
    </row>
    <row r="465" spans="1:44" s="55" customFormat="1">
      <c r="A465" s="251"/>
      <c r="B465" s="455"/>
      <c r="C465" s="455"/>
      <c r="D465" s="455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1"/>
      <c r="AC465" s="251"/>
      <c r="AD465" s="251"/>
      <c r="AE465" s="251"/>
      <c r="AF465" s="251"/>
      <c r="AG465" s="251"/>
      <c r="AH465" s="251"/>
      <c r="AI465" s="251"/>
      <c r="AJ465" s="251"/>
      <c r="AK465" s="251"/>
      <c r="AL465" s="251"/>
      <c r="AM465" s="251"/>
      <c r="AN465" s="251"/>
      <c r="AO465" s="251"/>
      <c r="AP465" s="454"/>
      <c r="AQ465" s="251"/>
      <c r="AR465" s="251"/>
    </row>
    <row r="466" spans="1:44" s="55" customFormat="1">
      <c r="A466" s="251"/>
      <c r="B466" s="455"/>
      <c r="C466" s="455"/>
      <c r="D466" s="455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1"/>
      <c r="AC466" s="251"/>
      <c r="AD466" s="251"/>
      <c r="AE466" s="251"/>
      <c r="AF466" s="251"/>
      <c r="AG466" s="251"/>
      <c r="AH466" s="251"/>
      <c r="AI466" s="251"/>
      <c r="AJ466" s="251"/>
      <c r="AK466" s="251"/>
      <c r="AL466" s="251"/>
      <c r="AM466" s="251"/>
      <c r="AN466" s="251"/>
      <c r="AO466" s="251"/>
      <c r="AP466" s="454"/>
      <c r="AQ466" s="251"/>
      <c r="AR466" s="251"/>
    </row>
    <row r="467" spans="1:44" s="55" customFormat="1">
      <c r="A467" s="251"/>
      <c r="B467" s="455"/>
      <c r="C467" s="455"/>
      <c r="D467" s="455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1"/>
      <c r="AC467" s="251"/>
      <c r="AD467" s="251"/>
      <c r="AE467" s="251"/>
      <c r="AF467" s="251"/>
      <c r="AG467" s="251"/>
      <c r="AH467" s="251"/>
      <c r="AI467" s="251"/>
      <c r="AJ467" s="251"/>
      <c r="AK467" s="251"/>
      <c r="AL467" s="251"/>
      <c r="AM467" s="251"/>
      <c r="AN467" s="251"/>
      <c r="AO467" s="251"/>
      <c r="AP467" s="454"/>
      <c r="AQ467" s="251"/>
      <c r="AR467" s="251"/>
    </row>
    <row r="468" spans="1:44" s="55" customFormat="1">
      <c r="A468" s="251"/>
      <c r="B468" s="455"/>
      <c r="C468" s="455"/>
      <c r="D468" s="455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1"/>
      <c r="AC468" s="251"/>
      <c r="AD468" s="251"/>
      <c r="AE468" s="251"/>
      <c r="AF468" s="251"/>
      <c r="AG468" s="251"/>
      <c r="AH468" s="251"/>
      <c r="AI468" s="251"/>
      <c r="AJ468" s="251"/>
      <c r="AK468" s="251"/>
      <c r="AL468" s="251"/>
      <c r="AM468" s="251"/>
      <c r="AN468" s="251"/>
      <c r="AO468" s="251"/>
      <c r="AP468" s="454"/>
      <c r="AQ468" s="251"/>
      <c r="AR468" s="251"/>
    </row>
    <row r="469" spans="1:44" s="55" customFormat="1">
      <c r="A469" s="251"/>
      <c r="B469" s="455"/>
      <c r="C469" s="455"/>
      <c r="D469" s="455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1"/>
      <c r="AC469" s="251"/>
      <c r="AD469" s="251"/>
      <c r="AE469" s="251"/>
      <c r="AF469" s="251"/>
      <c r="AG469" s="251"/>
      <c r="AH469" s="251"/>
      <c r="AI469" s="251"/>
      <c r="AJ469" s="251"/>
      <c r="AK469" s="251"/>
      <c r="AL469" s="251"/>
      <c r="AM469" s="251"/>
      <c r="AN469" s="251"/>
      <c r="AO469" s="251"/>
      <c r="AP469" s="454"/>
      <c r="AQ469" s="251"/>
      <c r="AR469" s="251"/>
    </row>
    <row r="470" spans="1:44" s="55" customFormat="1">
      <c r="A470" s="251"/>
      <c r="B470" s="455"/>
      <c r="C470" s="455"/>
      <c r="D470" s="455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1"/>
      <c r="AC470" s="251"/>
      <c r="AD470" s="251"/>
      <c r="AE470" s="251"/>
      <c r="AF470" s="251"/>
      <c r="AG470" s="251"/>
      <c r="AH470" s="251"/>
      <c r="AI470" s="251"/>
      <c r="AJ470" s="251"/>
      <c r="AK470" s="251"/>
      <c r="AL470" s="251"/>
      <c r="AM470" s="251"/>
      <c r="AN470" s="251"/>
      <c r="AO470" s="251"/>
      <c r="AP470" s="454"/>
      <c r="AQ470" s="251"/>
      <c r="AR470" s="251"/>
    </row>
    <row r="471" spans="1:44" s="55" customFormat="1">
      <c r="A471" s="251"/>
      <c r="B471" s="455"/>
      <c r="C471" s="455"/>
      <c r="D471" s="455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1"/>
      <c r="AC471" s="251"/>
      <c r="AD471" s="251"/>
      <c r="AE471" s="251"/>
      <c r="AF471" s="251"/>
      <c r="AG471" s="251"/>
      <c r="AH471" s="251"/>
      <c r="AI471" s="251"/>
      <c r="AJ471" s="251"/>
      <c r="AK471" s="251"/>
      <c r="AL471" s="251"/>
      <c r="AM471" s="251"/>
      <c r="AN471" s="251"/>
      <c r="AO471" s="251"/>
      <c r="AP471" s="454"/>
      <c r="AQ471" s="251"/>
      <c r="AR471" s="251"/>
    </row>
    <row r="472" spans="1:44" s="55" customFormat="1">
      <c r="A472" s="251"/>
      <c r="B472" s="455"/>
      <c r="C472" s="455"/>
      <c r="D472" s="455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1"/>
      <c r="AC472" s="251"/>
      <c r="AD472" s="251"/>
      <c r="AE472" s="251"/>
      <c r="AF472" s="251"/>
      <c r="AG472" s="251"/>
      <c r="AH472" s="251"/>
      <c r="AI472" s="251"/>
      <c r="AJ472" s="251"/>
      <c r="AK472" s="251"/>
      <c r="AL472" s="251"/>
      <c r="AM472" s="251"/>
      <c r="AN472" s="251"/>
      <c r="AO472" s="251"/>
      <c r="AP472" s="454"/>
      <c r="AQ472" s="251"/>
      <c r="AR472" s="251"/>
    </row>
    <row r="473" spans="1:44" s="55" customFormat="1">
      <c r="A473" s="251"/>
      <c r="B473" s="455"/>
      <c r="C473" s="455"/>
      <c r="D473" s="455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1"/>
      <c r="AC473" s="251"/>
      <c r="AD473" s="251"/>
      <c r="AE473" s="251"/>
      <c r="AF473" s="251"/>
      <c r="AG473" s="251"/>
      <c r="AH473" s="251"/>
      <c r="AI473" s="251"/>
      <c r="AJ473" s="251"/>
      <c r="AK473" s="251"/>
      <c r="AL473" s="251"/>
      <c r="AM473" s="251"/>
      <c r="AN473" s="251"/>
      <c r="AO473" s="251"/>
      <c r="AP473" s="454"/>
      <c r="AQ473" s="251"/>
      <c r="AR473" s="251"/>
    </row>
    <row r="474" spans="1:44" s="55" customFormat="1">
      <c r="A474" s="251"/>
      <c r="B474" s="455"/>
      <c r="C474" s="455"/>
      <c r="D474" s="455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1"/>
      <c r="AC474" s="251"/>
      <c r="AD474" s="251"/>
      <c r="AE474" s="251"/>
      <c r="AF474" s="251"/>
      <c r="AG474" s="251"/>
      <c r="AH474" s="251"/>
      <c r="AI474" s="251"/>
      <c r="AJ474" s="251"/>
      <c r="AK474" s="251"/>
      <c r="AL474" s="251"/>
      <c r="AM474" s="251"/>
      <c r="AN474" s="251"/>
      <c r="AO474" s="251"/>
      <c r="AP474" s="454"/>
      <c r="AQ474" s="251"/>
      <c r="AR474" s="251"/>
    </row>
    <row r="475" spans="1:44" s="55" customFormat="1">
      <c r="A475" s="251"/>
      <c r="B475" s="455"/>
      <c r="C475" s="455"/>
      <c r="D475" s="455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1"/>
      <c r="AC475" s="251"/>
      <c r="AD475" s="251"/>
      <c r="AE475" s="251"/>
      <c r="AF475" s="251"/>
      <c r="AG475" s="251"/>
      <c r="AH475" s="251"/>
      <c r="AI475" s="251"/>
      <c r="AJ475" s="251"/>
      <c r="AK475" s="251"/>
      <c r="AL475" s="251"/>
      <c r="AM475" s="251"/>
      <c r="AN475" s="251"/>
      <c r="AO475" s="251"/>
      <c r="AP475" s="454"/>
      <c r="AQ475" s="251"/>
      <c r="AR475" s="251"/>
    </row>
    <row r="476" spans="1:44" s="55" customFormat="1">
      <c r="A476" s="251"/>
      <c r="B476" s="455"/>
      <c r="C476" s="455"/>
      <c r="D476" s="455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1"/>
      <c r="AC476" s="251"/>
      <c r="AD476" s="251"/>
      <c r="AE476" s="251"/>
      <c r="AF476" s="251"/>
      <c r="AG476" s="251"/>
      <c r="AH476" s="251"/>
      <c r="AI476" s="251"/>
      <c r="AJ476" s="251"/>
      <c r="AK476" s="251"/>
      <c r="AL476" s="251"/>
      <c r="AM476" s="251"/>
      <c r="AN476" s="251"/>
      <c r="AO476" s="251"/>
      <c r="AP476" s="454"/>
      <c r="AQ476" s="251"/>
      <c r="AR476" s="251"/>
    </row>
    <row r="477" spans="1:44" s="55" customFormat="1">
      <c r="A477" s="251"/>
      <c r="B477" s="455"/>
      <c r="C477" s="455"/>
      <c r="D477" s="455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1"/>
      <c r="AC477" s="251"/>
      <c r="AD477" s="251"/>
      <c r="AE477" s="251"/>
      <c r="AF477" s="251"/>
      <c r="AG477" s="251"/>
      <c r="AH477" s="251"/>
      <c r="AI477" s="251"/>
      <c r="AJ477" s="251"/>
      <c r="AK477" s="251"/>
      <c r="AL477" s="251"/>
      <c r="AM477" s="251"/>
      <c r="AN477" s="251"/>
      <c r="AO477" s="251"/>
      <c r="AP477" s="454"/>
      <c r="AQ477" s="251"/>
      <c r="AR477" s="251"/>
    </row>
    <row r="478" spans="1:44" s="55" customFormat="1">
      <c r="A478" s="251"/>
      <c r="B478" s="455"/>
      <c r="C478" s="455"/>
      <c r="D478" s="455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1"/>
      <c r="AC478" s="251"/>
      <c r="AD478" s="251"/>
      <c r="AE478" s="251"/>
      <c r="AF478" s="251"/>
      <c r="AG478" s="251"/>
      <c r="AH478" s="251"/>
      <c r="AI478" s="251"/>
      <c r="AJ478" s="251"/>
      <c r="AK478" s="251"/>
      <c r="AL478" s="251"/>
      <c r="AM478" s="251"/>
      <c r="AN478" s="251"/>
      <c r="AO478" s="251"/>
      <c r="AP478" s="454"/>
      <c r="AQ478" s="251"/>
      <c r="AR478" s="251"/>
    </row>
    <row r="479" spans="1:44" s="55" customFormat="1">
      <c r="A479" s="251"/>
      <c r="B479" s="455"/>
      <c r="C479" s="455"/>
      <c r="D479" s="455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1"/>
      <c r="AC479" s="251"/>
      <c r="AD479" s="251"/>
      <c r="AE479" s="251"/>
      <c r="AF479" s="251"/>
      <c r="AG479" s="251"/>
      <c r="AH479" s="251"/>
      <c r="AI479" s="251"/>
      <c r="AJ479" s="251"/>
      <c r="AK479" s="251"/>
      <c r="AL479" s="251"/>
      <c r="AM479" s="251"/>
      <c r="AN479" s="251"/>
      <c r="AO479" s="251"/>
      <c r="AP479" s="454"/>
      <c r="AQ479" s="251"/>
      <c r="AR479" s="251"/>
    </row>
    <row r="480" spans="1:44" s="55" customFormat="1">
      <c r="A480" s="251"/>
      <c r="B480" s="455"/>
      <c r="C480" s="455"/>
      <c r="D480" s="455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1"/>
      <c r="AC480" s="251"/>
      <c r="AD480" s="251"/>
      <c r="AE480" s="251"/>
      <c r="AF480" s="251"/>
      <c r="AG480" s="251"/>
      <c r="AH480" s="251"/>
      <c r="AI480" s="251"/>
      <c r="AJ480" s="251"/>
      <c r="AK480" s="251"/>
      <c r="AL480" s="251"/>
      <c r="AM480" s="251"/>
      <c r="AN480" s="251"/>
      <c r="AO480" s="251"/>
      <c r="AP480" s="454"/>
      <c r="AQ480" s="251"/>
      <c r="AR480" s="251"/>
    </row>
    <row r="481" spans="1:44" s="55" customFormat="1">
      <c r="A481" s="251"/>
      <c r="B481" s="455"/>
      <c r="C481" s="455"/>
      <c r="D481" s="455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1"/>
      <c r="AC481" s="251"/>
      <c r="AD481" s="251"/>
      <c r="AE481" s="251"/>
      <c r="AF481" s="251"/>
      <c r="AG481" s="251"/>
      <c r="AH481" s="251"/>
      <c r="AI481" s="251"/>
      <c r="AJ481" s="251"/>
      <c r="AK481" s="251"/>
      <c r="AL481" s="251"/>
      <c r="AM481" s="251"/>
      <c r="AN481" s="251"/>
      <c r="AO481" s="251"/>
      <c r="AP481" s="454"/>
      <c r="AQ481" s="251"/>
      <c r="AR481" s="251"/>
    </row>
    <row r="482" spans="1:44" s="55" customFormat="1">
      <c r="A482" s="251"/>
      <c r="B482" s="455"/>
      <c r="C482" s="455"/>
      <c r="D482" s="455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1"/>
      <c r="AC482" s="251"/>
      <c r="AD482" s="251"/>
      <c r="AE482" s="251"/>
      <c r="AF482" s="251"/>
      <c r="AG482" s="251"/>
      <c r="AH482" s="251"/>
      <c r="AI482" s="251"/>
      <c r="AJ482" s="251"/>
      <c r="AK482" s="251"/>
      <c r="AL482" s="251"/>
      <c r="AM482" s="251"/>
      <c r="AN482" s="251"/>
      <c r="AO482" s="251"/>
      <c r="AP482" s="454"/>
      <c r="AQ482" s="251"/>
      <c r="AR482" s="251"/>
    </row>
    <row r="483" spans="1:44" s="55" customFormat="1">
      <c r="A483" s="251"/>
      <c r="B483" s="455"/>
      <c r="C483" s="455"/>
      <c r="D483" s="455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1"/>
      <c r="AC483" s="251"/>
      <c r="AD483" s="251"/>
      <c r="AE483" s="251"/>
      <c r="AF483" s="251"/>
      <c r="AG483" s="251"/>
      <c r="AH483" s="251"/>
      <c r="AI483" s="251"/>
      <c r="AJ483" s="251"/>
      <c r="AK483" s="251"/>
      <c r="AL483" s="251"/>
      <c r="AM483" s="251"/>
      <c r="AN483" s="251"/>
      <c r="AO483" s="251"/>
      <c r="AP483" s="454"/>
      <c r="AQ483" s="251"/>
      <c r="AR483" s="251"/>
    </row>
    <row r="484" spans="1:44" s="55" customFormat="1">
      <c r="A484" s="251"/>
      <c r="B484" s="455"/>
      <c r="C484" s="455"/>
      <c r="D484" s="455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1"/>
      <c r="AC484" s="251"/>
      <c r="AD484" s="251"/>
      <c r="AE484" s="251"/>
      <c r="AF484" s="251"/>
      <c r="AG484" s="251"/>
      <c r="AH484" s="251"/>
      <c r="AI484" s="251"/>
      <c r="AJ484" s="251"/>
      <c r="AK484" s="251"/>
      <c r="AL484" s="251"/>
      <c r="AM484" s="251"/>
      <c r="AN484" s="251"/>
      <c r="AO484" s="251"/>
      <c r="AP484" s="454"/>
      <c r="AQ484" s="251"/>
      <c r="AR484" s="251"/>
    </row>
    <row r="485" spans="1:44" s="55" customFormat="1">
      <c r="A485" s="251"/>
      <c r="B485" s="455"/>
      <c r="C485" s="455"/>
      <c r="D485" s="455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1"/>
      <c r="AC485" s="251"/>
      <c r="AD485" s="251"/>
      <c r="AE485" s="251"/>
      <c r="AF485" s="251"/>
      <c r="AG485" s="251"/>
      <c r="AH485" s="251"/>
      <c r="AI485" s="251"/>
      <c r="AJ485" s="251"/>
      <c r="AK485" s="251"/>
      <c r="AL485" s="251"/>
      <c r="AM485" s="251"/>
      <c r="AN485" s="251"/>
      <c r="AO485" s="251"/>
      <c r="AP485" s="454"/>
      <c r="AQ485" s="251"/>
      <c r="AR485" s="251"/>
    </row>
    <row r="486" spans="1:44" s="55" customFormat="1">
      <c r="A486" s="251"/>
      <c r="B486" s="455"/>
      <c r="C486" s="455"/>
      <c r="D486" s="455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1"/>
      <c r="AC486" s="251"/>
      <c r="AD486" s="251"/>
      <c r="AE486" s="251"/>
      <c r="AF486" s="251"/>
      <c r="AG486" s="251"/>
      <c r="AH486" s="251"/>
      <c r="AI486" s="251"/>
      <c r="AJ486" s="251"/>
      <c r="AK486" s="251"/>
      <c r="AL486" s="251"/>
      <c r="AM486" s="251"/>
      <c r="AN486" s="251"/>
      <c r="AO486" s="251"/>
      <c r="AP486" s="454"/>
      <c r="AQ486" s="251"/>
      <c r="AR486" s="251"/>
    </row>
    <row r="487" spans="1:44" s="55" customFormat="1">
      <c r="A487" s="251"/>
      <c r="B487" s="455"/>
      <c r="C487" s="455"/>
      <c r="D487" s="455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1"/>
      <c r="AC487" s="251"/>
      <c r="AD487" s="251"/>
      <c r="AE487" s="251"/>
      <c r="AF487" s="251"/>
      <c r="AG487" s="251"/>
      <c r="AH487" s="251"/>
      <c r="AI487" s="251"/>
      <c r="AJ487" s="251"/>
      <c r="AK487" s="251"/>
      <c r="AL487" s="251"/>
      <c r="AM487" s="251"/>
      <c r="AN487" s="251"/>
      <c r="AO487" s="251"/>
      <c r="AP487" s="454"/>
      <c r="AQ487" s="251"/>
      <c r="AR487" s="251"/>
    </row>
    <row r="488" spans="1:44" s="55" customFormat="1">
      <c r="A488" s="251"/>
      <c r="B488" s="455"/>
      <c r="C488" s="455"/>
      <c r="D488" s="455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1"/>
      <c r="AC488" s="251"/>
      <c r="AD488" s="251"/>
      <c r="AE488" s="251"/>
      <c r="AF488" s="251"/>
      <c r="AG488" s="251"/>
      <c r="AH488" s="251"/>
      <c r="AI488" s="251"/>
      <c r="AJ488" s="251"/>
      <c r="AK488" s="251"/>
      <c r="AL488" s="251"/>
      <c r="AM488" s="251"/>
      <c r="AN488" s="251"/>
      <c r="AO488" s="251"/>
      <c r="AP488" s="454"/>
      <c r="AQ488" s="251"/>
      <c r="AR488" s="251"/>
    </row>
    <row r="489" spans="1:44" s="55" customFormat="1">
      <c r="A489" s="251"/>
      <c r="B489" s="455"/>
      <c r="C489" s="455"/>
      <c r="D489" s="455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1"/>
      <c r="AC489" s="251"/>
      <c r="AD489" s="251"/>
      <c r="AE489" s="251"/>
      <c r="AF489" s="251"/>
      <c r="AG489" s="251"/>
      <c r="AH489" s="251"/>
      <c r="AI489" s="251"/>
      <c r="AJ489" s="251"/>
      <c r="AK489" s="251"/>
      <c r="AL489" s="251"/>
      <c r="AM489" s="251"/>
      <c r="AN489" s="251"/>
      <c r="AO489" s="251"/>
      <c r="AP489" s="454"/>
      <c r="AQ489" s="251"/>
      <c r="AR489" s="251"/>
    </row>
    <row r="490" spans="1:44" s="55" customFormat="1">
      <c r="A490" s="251"/>
      <c r="B490" s="455"/>
      <c r="C490" s="455"/>
      <c r="D490" s="455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1"/>
      <c r="AC490" s="251"/>
      <c r="AD490" s="251"/>
      <c r="AE490" s="251"/>
      <c r="AF490" s="251"/>
      <c r="AG490" s="251"/>
      <c r="AH490" s="251"/>
      <c r="AI490" s="251"/>
      <c r="AJ490" s="251"/>
      <c r="AK490" s="251"/>
      <c r="AL490" s="251"/>
      <c r="AM490" s="251"/>
      <c r="AN490" s="251"/>
      <c r="AO490" s="251"/>
      <c r="AP490" s="454"/>
      <c r="AQ490" s="251"/>
      <c r="AR490" s="251"/>
    </row>
    <row r="491" spans="1:44" s="55" customFormat="1">
      <c r="A491" s="251"/>
      <c r="B491" s="455"/>
      <c r="C491" s="455"/>
      <c r="D491" s="455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1"/>
      <c r="AC491" s="251"/>
      <c r="AD491" s="251"/>
      <c r="AE491" s="251"/>
      <c r="AF491" s="251"/>
      <c r="AG491" s="251"/>
      <c r="AH491" s="251"/>
      <c r="AI491" s="251"/>
      <c r="AJ491" s="251"/>
      <c r="AK491" s="251"/>
      <c r="AL491" s="251"/>
      <c r="AM491" s="251"/>
      <c r="AN491" s="251"/>
      <c r="AO491" s="251"/>
      <c r="AP491" s="454"/>
      <c r="AQ491" s="251"/>
      <c r="AR491" s="251"/>
    </row>
    <row r="492" spans="1:44" s="55" customFormat="1">
      <c r="A492" s="251"/>
      <c r="B492" s="455"/>
      <c r="C492" s="455"/>
      <c r="D492" s="455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1"/>
      <c r="AC492" s="251"/>
      <c r="AD492" s="251"/>
      <c r="AE492" s="251"/>
      <c r="AF492" s="251"/>
      <c r="AG492" s="251"/>
      <c r="AH492" s="251"/>
      <c r="AI492" s="251"/>
      <c r="AJ492" s="251"/>
      <c r="AK492" s="251"/>
      <c r="AL492" s="251"/>
      <c r="AM492" s="251"/>
      <c r="AN492" s="251"/>
      <c r="AO492" s="251"/>
      <c r="AP492" s="454"/>
      <c r="AQ492" s="251"/>
      <c r="AR492" s="251"/>
    </row>
    <row r="493" spans="1:44" s="55" customFormat="1">
      <c r="A493" s="251"/>
      <c r="B493" s="455"/>
      <c r="C493" s="455"/>
      <c r="D493" s="455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1"/>
      <c r="AC493" s="251"/>
      <c r="AD493" s="251"/>
      <c r="AE493" s="251"/>
      <c r="AF493" s="251"/>
      <c r="AG493" s="251"/>
      <c r="AH493" s="251"/>
      <c r="AI493" s="251"/>
      <c r="AJ493" s="251"/>
      <c r="AK493" s="251"/>
      <c r="AL493" s="251"/>
      <c r="AM493" s="251"/>
      <c r="AN493" s="251"/>
      <c r="AO493" s="251"/>
      <c r="AP493" s="454"/>
      <c r="AQ493" s="251"/>
      <c r="AR493" s="251"/>
    </row>
    <row r="494" spans="1:44" s="55" customFormat="1">
      <c r="A494" s="251"/>
      <c r="B494" s="455"/>
      <c r="C494" s="455"/>
      <c r="D494" s="455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1"/>
      <c r="AC494" s="251"/>
      <c r="AD494" s="251"/>
      <c r="AE494" s="251"/>
      <c r="AF494" s="251"/>
      <c r="AG494" s="251"/>
      <c r="AH494" s="251"/>
      <c r="AI494" s="251"/>
      <c r="AJ494" s="251"/>
      <c r="AK494" s="251"/>
      <c r="AL494" s="251"/>
      <c r="AM494" s="251"/>
      <c r="AN494" s="251"/>
      <c r="AO494" s="251"/>
      <c r="AP494" s="454"/>
      <c r="AQ494" s="251"/>
      <c r="AR494" s="251"/>
    </row>
    <row r="495" spans="1:44" s="55" customFormat="1">
      <c r="A495" s="251"/>
      <c r="B495" s="455"/>
      <c r="C495" s="455"/>
      <c r="D495" s="455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1"/>
      <c r="AC495" s="251"/>
      <c r="AD495" s="251"/>
      <c r="AE495" s="251"/>
      <c r="AF495" s="251"/>
      <c r="AG495" s="251"/>
      <c r="AH495" s="251"/>
      <c r="AI495" s="251"/>
      <c r="AJ495" s="251"/>
      <c r="AK495" s="251"/>
      <c r="AL495" s="251"/>
      <c r="AM495" s="251"/>
      <c r="AN495" s="251"/>
      <c r="AO495" s="251"/>
      <c r="AP495" s="454"/>
      <c r="AQ495" s="251"/>
      <c r="AR495" s="251"/>
    </row>
    <row r="496" spans="1:44" s="55" customFormat="1">
      <c r="A496" s="251"/>
      <c r="B496" s="455"/>
      <c r="C496" s="455"/>
      <c r="D496" s="455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1"/>
      <c r="AC496" s="251"/>
      <c r="AD496" s="251"/>
      <c r="AE496" s="251"/>
      <c r="AF496" s="251"/>
      <c r="AG496" s="251"/>
      <c r="AH496" s="251"/>
      <c r="AI496" s="251"/>
      <c r="AJ496" s="251"/>
      <c r="AK496" s="251"/>
      <c r="AL496" s="251"/>
      <c r="AM496" s="251"/>
      <c r="AN496" s="251"/>
      <c r="AO496" s="251"/>
      <c r="AP496" s="454"/>
      <c r="AQ496" s="251"/>
      <c r="AR496" s="251"/>
    </row>
    <row r="497" spans="1:44" s="55" customFormat="1">
      <c r="A497" s="251"/>
      <c r="B497" s="455"/>
      <c r="C497" s="455"/>
      <c r="D497" s="455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1"/>
      <c r="AC497" s="251"/>
      <c r="AD497" s="251"/>
      <c r="AE497" s="251"/>
      <c r="AF497" s="251"/>
      <c r="AG497" s="251"/>
      <c r="AH497" s="251"/>
      <c r="AI497" s="251"/>
      <c r="AJ497" s="251"/>
      <c r="AK497" s="251"/>
      <c r="AL497" s="251"/>
      <c r="AM497" s="251"/>
      <c r="AN497" s="251"/>
      <c r="AO497" s="251"/>
      <c r="AP497" s="454"/>
      <c r="AQ497" s="251"/>
      <c r="AR497" s="251"/>
    </row>
    <row r="498" spans="1:44" s="55" customFormat="1">
      <c r="A498" s="251"/>
      <c r="B498" s="455"/>
      <c r="C498" s="455"/>
      <c r="D498" s="455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1"/>
      <c r="AC498" s="251"/>
      <c r="AD498" s="251"/>
      <c r="AE498" s="251"/>
      <c r="AF498" s="251"/>
      <c r="AG498" s="251"/>
      <c r="AH498" s="251"/>
      <c r="AI498" s="251"/>
      <c r="AJ498" s="251"/>
      <c r="AK498" s="251"/>
      <c r="AL498" s="251"/>
      <c r="AM498" s="251"/>
      <c r="AN498" s="251"/>
      <c r="AO498" s="251"/>
      <c r="AP498" s="454"/>
      <c r="AQ498" s="251"/>
      <c r="AR498" s="251"/>
    </row>
    <row r="499" spans="1:44" s="55" customFormat="1">
      <c r="A499" s="251"/>
      <c r="B499" s="455"/>
      <c r="C499" s="455"/>
      <c r="D499" s="455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1"/>
      <c r="AC499" s="251"/>
      <c r="AD499" s="251"/>
      <c r="AE499" s="251"/>
      <c r="AF499" s="251"/>
      <c r="AG499" s="251"/>
      <c r="AH499" s="251"/>
      <c r="AI499" s="251"/>
      <c r="AJ499" s="251"/>
      <c r="AK499" s="251"/>
      <c r="AL499" s="251"/>
      <c r="AM499" s="251"/>
      <c r="AN499" s="251"/>
      <c r="AO499" s="251"/>
      <c r="AP499" s="454"/>
      <c r="AQ499" s="251"/>
      <c r="AR499" s="251"/>
    </row>
    <row r="500" spans="1:44" s="55" customFormat="1">
      <c r="A500" s="251"/>
      <c r="B500" s="455"/>
      <c r="C500" s="455"/>
      <c r="D500" s="455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1"/>
      <c r="AC500" s="251"/>
      <c r="AD500" s="251"/>
      <c r="AE500" s="251"/>
      <c r="AF500" s="251"/>
      <c r="AG500" s="251"/>
      <c r="AH500" s="251"/>
      <c r="AI500" s="251"/>
      <c r="AJ500" s="251"/>
      <c r="AK500" s="251"/>
      <c r="AL500" s="251"/>
      <c r="AM500" s="251"/>
      <c r="AN500" s="251"/>
      <c r="AO500" s="251"/>
      <c r="AP500" s="454"/>
      <c r="AQ500" s="251"/>
      <c r="AR500" s="251"/>
    </row>
    <row r="501" spans="1:44" s="55" customFormat="1">
      <c r="A501" s="251"/>
      <c r="B501" s="455"/>
      <c r="C501" s="455"/>
      <c r="D501" s="455"/>
      <c r="E501" s="251"/>
      <c r="F501" s="251"/>
      <c r="G501" s="251"/>
      <c r="H501" s="251"/>
      <c r="I501" s="251"/>
      <c r="J501" s="251"/>
      <c r="K501" s="251"/>
      <c r="L501" s="251"/>
      <c r="M501" s="251"/>
      <c r="N501" s="251"/>
      <c r="O501" s="251"/>
      <c r="P501" s="251"/>
      <c r="Q501" s="251"/>
      <c r="R501" s="251"/>
      <c r="S501" s="251"/>
      <c r="T501" s="251"/>
      <c r="U501" s="251"/>
      <c r="V501" s="251"/>
      <c r="W501" s="251"/>
      <c r="X501" s="251"/>
      <c r="Y501" s="251"/>
      <c r="Z501" s="251"/>
      <c r="AA501" s="251"/>
      <c r="AB501" s="251"/>
      <c r="AC501" s="251"/>
      <c r="AD501" s="251"/>
      <c r="AE501" s="251"/>
      <c r="AF501" s="251"/>
      <c r="AG501" s="251"/>
      <c r="AH501" s="251"/>
      <c r="AI501" s="251"/>
      <c r="AJ501" s="251"/>
      <c r="AK501" s="251"/>
      <c r="AL501" s="251"/>
      <c r="AM501" s="251"/>
      <c r="AN501" s="251"/>
      <c r="AO501" s="251"/>
      <c r="AP501" s="454"/>
      <c r="AQ501" s="251"/>
      <c r="AR501" s="251"/>
    </row>
    <row r="502" spans="1:44" s="55" customFormat="1">
      <c r="A502" s="251"/>
      <c r="B502" s="455"/>
      <c r="C502" s="455"/>
      <c r="D502" s="455"/>
      <c r="E502" s="251"/>
      <c r="F502" s="251"/>
      <c r="G502" s="251"/>
      <c r="H502" s="251"/>
      <c r="I502" s="251"/>
      <c r="J502" s="251"/>
      <c r="K502" s="251"/>
      <c r="L502" s="251"/>
      <c r="M502" s="251"/>
      <c r="N502" s="251"/>
      <c r="O502" s="251"/>
      <c r="P502" s="251"/>
      <c r="Q502" s="251"/>
      <c r="R502" s="251"/>
      <c r="S502" s="251"/>
      <c r="T502" s="251"/>
      <c r="U502" s="251"/>
      <c r="V502" s="251"/>
      <c r="W502" s="251"/>
      <c r="X502" s="251"/>
      <c r="Y502" s="251"/>
      <c r="Z502" s="251"/>
      <c r="AA502" s="251"/>
      <c r="AB502" s="251"/>
      <c r="AC502" s="251"/>
      <c r="AD502" s="251"/>
      <c r="AE502" s="251"/>
      <c r="AF502" s="251"/>
      <c r="AG502" s="251"/>
      <c r="AH502" s="251"/>
      <c r="AI502" s="251"/>
      <c r="AJ502" s="251"/>
      <c r="AK502" s="251"/>
      <c r="AL502" s="251"/>
      <c r="AM502" s="251"/>
      <c r="AN502" s="251"/>
      <c r="AO502" s="251"/>
      <c r="AP502" s="454"/>
      <c r="AQ502" s="251"/>
      <c r="AR502" s="251"/>
    </row>
    <row r="503" spans="1:44" s="55" customFormat="1">
      <c r="A503" s="251"/>
      <c r="B503" s="455"/>
      <c r="C503" s="455"/>
      <c r="D503" s="455"/>
      <c r="E503" s="251"/>
      <c r="F503" s="251"/>
      <c r="G503" s="251"/>
      <c r="H503" s="251"/>
      <c r="I503" s="251"/>
      <c r="J503" s="251"/>
      <c r="K503" s="251"/>
      <c r="L503" s="251"/>
      <c r="M503" s="251"/>
      <c r="N503" s="251"/>
      <c r="O503" s="251"/>
      <c r="P503" s="251"/>
      <c r="Q503" s="251"/>
      <c r="R503" s="251"/>
      <c r="S503" s="251"/>
      <c r="T503" s="251"/>
      <c r="U503" s="251"/>
      <c r="V503" s="251"/>
      <c r="W503" s="251"/>
      <c r="X503" s="251"/>
      <c r="Y503" s="251"/>
      <c r="Z503" s="251"/>
      <c r="AA503" s="251"/>
      <c r="AB503" s="251"/>
      <c r="AC503" s="251"/>
      <c r="AD503" s="251"/>
      <c r="AE503" s="251"/>
      <c r="AF503" s="251"/>
      <c r="AG503" s="251"/>
      <c r="AH503" s="251"/>
      <c r="AI503" s="251"/>
      <c r="AJ503" s="251"/>
      <c r="AK503" s="251"/>
      <c r="AL503" s="251"/>
      <c r="AM503" s="251"/>
      <c r="AN503" s="251"/>
      <c r="AO503" s="251"/>
      <c r="AP503" s="454"/>
      <c r="AQ503" s="251"/>
      <c r="AR503" s="251"/>
    </row>
    <row r="504" spans="1:44" s="55" customFormat="1">
      <c r="A504" s="251"/>
      <c r="B504" s="455"/>
      <c r="C504" s="455"/>
      <c r="D504" s="455"/>
      <c r="E504" s="251"/>
      <c r="F504" s="251"/>
      <c r="G504" s="251"/>
      <c r="H504" s="251"/>
      <c r="I504" s="251"/>
      <c r="J504" s="251"/>
      <c r="K504" s="251"/>
      <c r="L504" s="251"/>
      <c r="M504" s="251"/>
      <c r="N504" s="251"/>
      <c r="O504" s="251"/>
      <c r="P504" s="251"/>
      <c r="Q504" s="251"/>
      <c r="R504" s="251"/>
      <c r="S504" s="251"/>
      <c r="T504" s="251"/>
      <c r="U504" s="251"/>
      <c r="V504" s="251"/>
      <c r="W504" s="251"/>
      <c r="X504" s="251"/>
      <c r="Y504" s="251"/>
      <c r="Z504" s="251"/>
      <c r="AA504" s="251"/>
      <c r="AB504" s="251"/>
      <c r="AC504" s="251"/>
      <c r="AD504" s="251"/>
      <c r="AE504" s="251"/>
      <c r="AF504" s="251"/>
      <c r="AG504" s="251"/>
      <c r="AH504" s="251"/>
      <c r="AI504" s="251"/>
      <c r="AJ504" s="251"/>
      <c r="AK504" s="251"/>
      <c r="AL504" s="251"/>
      <c r="AM504" s="251"/>
      <c r="AN504" s="251"/>
      <c r="AO504" s="251"/>
      <c r="AP504" s="454"/>
      <c r="AQ504" s="251"/>
      <c r="AR504" s="251"/>
    </row>
    <row r="505" spans="1:44" s="55" customFormat="1">
      <c r="A505" s="251"/>
      <c r="B505" s="455"/>
      <c r="C505" s="455"/>
      <c r="D505" s="455"/>
      <c r="E505" s="251"/>
      <c r="F505" s="251"/>
      <c r="G505" s="251"/>
      <c r="H505" s="251"/>
      <c r="I505" s="251"/>
      <c r="J505" s="251"/>
      <c r="K505" s="251"/>
      <c r="L505" s="251"/>
      <c r="M505" s="251"/>
      <c r="N505" s="251"/>
      <c r="O505" s="251"/>
      <c r="P505" s="251"/>
      <c r="Q505" s="251"/>
      <c r="R505" s="251"/>
      <c r="S505" s="251"/>
      <c r="T505" s="251"/>
      <c r="U505" s="251"/>
      <c r="V505" s="251"/>
      <c r="W505" s="251"/>
      <c r="X505" s="251"/>
      <c r="Y505" s="251"/>
      <c r="Z505" s="251"/>
      <c r="AA505" s="251"/>
      <c r="AB505" s="251"/>
      <c r="AC505" s="251"/>
      <c r="AD505" s="251"/>
      <c r="AE505" s="251"/>
      <c r="AF505" s="251"/>
      <c r="AG505" s="251"/>
      <c r="AH505" s="251"/>
      <c r="AI505" s="251"/>
      <c r="AJ505" s="251"/>
      <c r="AK505" s="251"/>
      <c r="AL505" s="251"/>
      <c r="AM505" s="251"/>
      <c r="AN505" s="251"/>
      <c r="AO505" s="251"/>
      <c r="AP505" s="454"/>
      <c r="AQ505" s="251"/>
      <c r="AR505" s="251"/>
    </row>
    <row r="506" spans="1:44" s="55" customFormat="1">
      <c r="A506" s="251"/>
      <c r="B506" s="455"/>
      <c r="C506" s="455"/>
      <c r="D506" s="455"/>
      <c r="E506" s="251"/>
      <c r="F506" s="251"/>
      <c r="G506" s="251"/>
      <c r="H506" s="251"/>
      <c r="I506" s="251"/>
      <c r="J506" s="251"/>
      <c r="K506" s="251"/>
      <c r="L506" s="251"/>
      <c r="M506" s="251"/>
      <c r="N506" s="251"/>
      <c r="O506" s="251"/>
      <c r="P506" s="251"/>
      <c r="Q506" s="251"/>
      <c r="R506" s="251"/>
      <c r="S506" s="251"/>
      <c r="T506" s="251"/>
      <c r="U506" s="251"/>
      <c r="V506" s="251"/>
      <c r="W506" s="251"/>
      <c r="X506" s="251"/>
      <c r="Y506" s="251"/>
      <c r="Z506" s="251"/>
      <c r="AA506" s="251"/>
      <c r="AB506" s="251"/>
      <c r="AC506" s="251"/>
      <c r="AD506" s="251"/>
      <c r="AE506" s="251"/>
      <c r="AF506" s="251"/>
      <c r="AG506" s="251"/>
      <c r="AH506" s="251"/>
      <c r="AI506" s="251"/>
      <c r="AJ506" s="251"/>
      <c r="AK506" s="251"/>
      <c r="AL506" s="251"/>
      <c r="AM506" s="251"/>
      <c r="AN506" s="251"/>
      <c r="AO506" s="251"/>
      <c r="AP506" s="454"/>
      <c r="AQ506" s="251"/>
      <c r="AR506" s="251"/>
    </row>
    <row r="507" spans="1:44" s="55" customFormat="1">
      <c r="A507" s="251"/>
      <c r="B507" s="455"/>
      <c r="C507" s="455"/>
      <c r="D507" s="455"/>
      <c r="E507" s="251"/>
      <c r="F507" s="251"/>
      <c r="G507" s="251"/>
      <c r="H507" s="251"/>
      <c r="I507" s="251"/>
      <c r="J507" s="251"/>
      <c r="K507" s="251"/>
      <c r="L507" s="251"/>
      <c r="M507" s="251"/>
      <c r="N507" s="251"/>
      <c r="O507" s="251"/>
      <c r="P507" s="251"/>
      <c r="Q507" s="251"/>
      <c r="R507" s="251"/>
      <c r="S507" s="251"/>
      <c r="T507" s="251"/>
      <c r="U507" s="251"/>
      <c r="V507" s="251"/>
      <c r="W507" s="251"/>
      <c r="X507" s="251"/>
      <c r="Y507" s="251"/>
      <c r="Z507" s="251"/>
      <c r="AA507" s="251"/>
      <c r="AB507" s="251"/>
      <c r="AC507" s="251"/>
      <c r="AD507" s="251"/>
      <c r="AE507" s="251"/>
      <c r="AF507" s="251"/>
      <c r="AG507" s="251"/>
      <c r="AH507" s="251"/>
      <c r="AI507" s="251"/>
      <c r="AJ507" s="251"/>
      <c r="AK507" s="251"/>
      <c r="AL507" s="251"/>
      <c r="AM507" s="251"/>
      <c r="AN507" s="251"/>
      <c r="AO507" s="251"/>
      <c r="AP507" s="454"/>
      <c r="AQ507" s="251"/>
      <c r="AR507" s="251"/>
    </row>
    <row r="508" spans="1:44" s="55" customFormat="1">
      <c r="A508" s="251"/>
      <c r="B508" s="455"/>
      <c r="C508" s="455"/>
      <c r="D508" s="455"/>
      <c r="E508" s="251"/>
      <c r="F508" s="251"/>
      <c r="G508" s="251"/>
      <c r="H508" s="251"/>
      <c r="I508" s="251"/>
      <c r="J508" s="251"/>
      <c r="K508" s="251"/>
      <c r="L508" s="251"/>
      <c r="M508" s="251"/>
      <c r="N508" s="251"/>
      <c r="O508" s="251"/>
      <c r="P508" s="251"/>
      <c r="Q508" s="251"/>
      <c r="R508" s="251"/>
      <c r="S508" s="251"/>
      <c r="T508" s="251"/>
      <c r="U508" s="251"/>
      <c r="V508" s="251"/>
      <c r="W508" s="251"/>
      <c r="X508" s="251"/>
      <c r="Y508" s="251"/>
      <c r="Z508" s="251"/>
      <c r="AA508" s="251"/>
      <c r="AB508" s="251"/>
      <c r="AC508" s="251"/>
      <c r="AD508" s="251"/>
      <c r="AE508" s="251"/>
      <c r="AF508" s="251"/>
      <c r="AG508" s="251"/>
      <c r="AH508" s="251"/>
      <c r="AI508" s="251"/>
      <c r="AJ508" s="251"/>
      <c r="AK508" s="251"/>
      <c r="AL508" s="251"/>
      <c r="AM508" s="251"/>
      <c r="AN508" s="251"/>
      <c r="AO508" s="251"/>
      <c r="AP508" s="454"/>
      <c r="AQ508" s="251"/>
      <c r="AR508" s="251"/>
    </row>
    <row r="509" spans="1:44" s="55" customFormat="1">
      <c r="A509" s="251"/>
      <c r="B509" s="455"/>
      <c r="C509" s="455"/>
      <c r="D509" s="455"/>
      <c r="E509" s="251"/>
      <c r="F509" s="251"/>
      <c r="G509" s="251"/>
      <c r="H509" s="251"/>
      <c r="I509" s="251"/>
      <c r="J509" s="251"/>
      <c r="K509" s="251"/>
      <c r="L509" s="251"/>
      <c r="M509" s="251"/>
      <c r="N509" s="251"/>
      <c r="O509" s="251"/>
      <c r="P509" s="251"/>
      <c r="Q509" s="251"/>
      <c r="R509" s="251"/>
      <c r="S509" s="251"/>
      <c r="T509" s="251"/>
      <c r="U509" s="251"/>
      <c r="V509" s="251"/>
      <c r="W509" s="251"/>
      <c r="X509" s="251"/>
      <c r="Y509" s="251"/>
      <c r="Z509" s="251"/>
      <c r="AA509" s="251"/>
      <c r="AB509" s="251"/>
      <c r="AC509" s="251"/>
      <c r="AD509" s="251"/>
      <c r="AE509" s="251"/>
      <c r="AF509" s="251"/>
      <c r="AG509" s="251"/>
      <c r="AH509" s="251"/>
      <c r="AI509" s="251"/>
      <c r="AJ509" s="251"/>
      <c r="AK509" s="251"/>
      <c r="AL509" s="251"/>
      <c r="AM509" s="251"/>
      <c r="AN509" s="251"/>
      <c r="AO509" s="251"/>
      <c r="AP509" s="454"/>
      <c r="AQ509" s="251"/>
      <c r="AR509" s="251"/>
    </row>
    <row r="510" spans="1:44" s="55" customFormat="1">
      <c r="A510" s="251"/>
      <c r="B510" s="455"/>
      <c r="C510" s="455"/>
      <c r="D510" s="455"/>
      <c r="E510" s="251"/>
      <c r="F510" s="251"/>
      <c r="G510" s="251"/>
      <c r="H510" s="251"/>
      <c r="I510" s="251"/>
      <c r="J510" s="251"/>
      <c r="K510" s="251"/>
      <c r="L510" s="251"/>
      <c r="M510" s="251"/>
      <c r="N510" s="251"/>
      <c r="O510" s="251"/>
      <c r="P510" s="251"/>
      <c r="Q510" s="251"/>
      <c r="R510" s="251"/>
      <c r="S510" s="251"/>
      <c r="T510" s="251"/>
      <c r="U510" s="251"/>
      <c r="V510" s="251"/>
      <c r="W510" s="251"/>
      <c r="X510" s="251"/>
      <c r="Y510" s="251"/>
      <c r="Z510" s="251"/>
      <c r="AA510" s="251"/>
      <c r="AB510" s="251"/>
      <c r="AC510" s="251"/>
      <c r="AD510" s="251"/>
      <c r="AE510" s="251"/>
      <c r="AF510" s="251"/>
      <c r="AG510" s="251"/>
      <c r="AH510" s="251"/>
      <c r="AI510" s="251"/>
      <c r="AJ510" s="251"/>
      <c r="AK510" s="251"/>
      <c r="AL510" s="251"/>
      <c r="AM510" s="251"/>
      <c r="AN510" s="251"/>
      <c r="AO510" s="251"/>
      <c r="AP510" s="454"/>
      <c r="AQ510" s="251"/>
      <c r="AR510" s="251"/>
    </row>
    <row r="511" spans="1:44" s="55" customFormat="1">
      <c r="A511" s="251"/>
      <c r="B511" s="455"/>
      <c r="C511" s="455"/>
      <c r="D511" s="455"/>
      <c r="E511" s="251"/>
      <c r="F511" s="251"/>
      <c r="G511" s="251"/>
      <c r="H511" s="251"/>
      <c r="I511" s="251"/>
      <c r="J511" s="251"/>
      <c r="K511" s="251"/>
      <c r="L511" s="251"/>
      <c r="M511" s="251"/>
      <c r="N511" s="251"/>
      <c r="O511" s="251"/>
      <c r="P511" s="251"/>
      <c r="Q511" s="251"/>
      <c r="R511" s="251"/>
      <c r="S511" s="251"/>
      <c r="T511" s="251"/>
      <c r="U511" s="251"/>
      <c r="V511" s="251"/>
      <c r="W511" s="251"/>
      <c r="X511" s="251"/>
      <c r="Y511" s="251"/>
      <c r="Z511" s="251"/>
      <c r="AA511" s="251"/>
      <c r="AB511" s="251"/>
      <c r="AC511" s="251"/>
      <c r="AD511" s="251"/>
      <c r="AE511" s="251"/>
      <c r="AF511" s="251"/>
      <c r="AG511" s="251"/>
      <c r="AH511" s="251"/>
      <c r="AI511" s="251"/>
      <c r="AJ511" s="251"/>
      <c r="AK511" s="251"/>
      <c r="AL511" s="251"/>
      <c r="AM511" s="251"/>
      <c r="AN511" s="251"/>
      <c r="AO511" s="251"/>
      <c r="AP511" s="454"/>
      <c r="AQ511" s="251"/>
      <c r="AR511" s="251"/>
    </row>
    <row r="512" spans="1:44" s="55" customFormat="1">
      <c r="A512" s="251"/>
      <c r="B512" s="455"/>
      <c r="C512" s="455"/>
      <c r="D512" s="455"/>
      <c r="E512" s="251"/>
      <c r="F512" s="251"/>
      <c r="G512" s="251"/>
      <c r="H512" s="251"/>
      <c r="I512" s="251"/>
      <c r="J512" s="251"/>
      <c r="K512" s="251"/>
      <c r="L512" s="251"/>
      <c r="M512" s="251"/>
      <c r="N512" s="251"/>
      <c r="O512" s="251"/>
      <c r="P512" s="251"/>
      <c r="Q512" s="251"/>
      <c r="R512" s="251"/>
      <c r="S512" s="251"/>
      <c r="T512" s="251"/>
      <c r="U512" s="251"/>
      <c r="V512" s="251"/>
      <c r="W512" s="251"/>
      <c r="X512" s="251"/>
      <c r="Y512" s="251"/>
      <c r="Z512" s="251"/>
      <c r="AA512" s="251"/>
      <c r="AB512" s="251"/>
      <c r="AC512" s="251"/>
      <c r="AD512" s="251"/>
      <c r="AE512" s="251"/>
      <c r="AF512" s="251"/>
      <c r="AG512" s="251"/>
      <c r="AH512" s="251"/>
      <c r="AI512" s="251"/>
      <c r="AJ512" s="251"/>
      <c r="AK512" s="251"/>
      <c r="AL512" s="251"/>
      <c r="AM512" s="251"/>
      <c r="AN512" s="251"/>
      <c r="AO512" s="251"/>
      <c r="AP512" s="454"/>
      <c r="AQ512" s="251"/>
      <c r="AR512" s="251"/>
    </row>
    <row r="513" spans="1:44" s="55" customFormat="1">
      <c r="A513" s="251"/>
      <c r="B513" s="455"/>
      <c r="C513" s="455"/>
      <c r="D513" s="455"/>
      <c r="E513" s="251"/>
      <c r="F513" s="251"/>
      <c r="G513" s="251"/>
      <c r="H513" s="251"/>
      <c r="I513" s="251"/>
      <c r="J513" s="251"/>
      <c r="K513" s="251"/>
      <c r="L513" s="251"/>
      <c r="M513" s="251"/>
      <c r="N513" s="251"/>
      <c r="O513" s="251"/>
      <c r="P513" s="251"/>
      <c r="Q513" s="251"/>
      <c r="R513" s="251"/>
      <c r="S513" s="251"/>
      <c r="T513" s="251"/>
      <c r="U513" s="251"/>
      <c r="V513" s="251"/>
      <c r="W513" s="251"/>
      <c r="X513" s="251"/>
      <c r="Y513" s="251"/>
      <c r="Z513" s="251"/>
      <c r="AA513" s="251"/>
      <c r="AB513" s="251"/>
      <c r="AC513" s="251"/>
      <c r="AD513" s="251"/>
      <c r="AE513" s="251"/>
      <c r="AF513" s="251"/>
      <c r="AG513" s="251"/>
      <c r="AH513" s="251"/>
      <c r="AI513" s="251"/>
      <c r="AJ513" s="251"/>
      <c r="AK513" s="251"/>
      <c r="AL513" s="251"/>
      <c r="AM513" s="251"/>
      <c r="AN513" s="251"/>
      <c r="AO513" s="251"/>
      <c r="AP513" s="454"/>
      <c r="AQ513" s="251"/>
      <c r="AR513" s="251"/>
    </row>
    <row r="514" spans="1:44" s="55" customFormat="1">
      <c r="A514" s="251"/>
      <c r="B514" s="455"/>
      <c r="C514" s="455"/>
      <c r="D514" s="455"/>
      <c r="E514" s="251"/>
      <c r="F514" s="251"/>
      <c r="G514" s="251"/>
      <c r="H514" s="251"/>
      <c r="I514" s="251"/>
      <c r="J514" s="251"/>
      <c r="K514" s="251"/>
      <c r="L514" s="251"/>
      <c r="M514" s="251"/>
      <c r="N514" s="251"/>
      <c r="O514" s="251"/>
      <c r="P514" s="251"/>
      <c r="Q514" s="251"/>
      <c r="R514" s="251"/>
      <c r="S514" s="251"/>
      <c r="T514" s="251"/>
      <c r="U514" s="251"/>
      <c r="V514" s="251"/>
      <c r="W514" s="251"/>
      <c r="X514" s="251"/>
      <c r="Y514" s="251"/>
      <c r="Z514" s="251"/>
      <c r="AA514" s="251"/>
      <c r="AB514" s="251"/>
      <c r="AC514" s="251"/>
      <c r="AD514" s="251"/>
      <c r="AE514" s="251"/>
      <c r="AF514" s="251"/>
      <c r="AG514" s="251"/>
      <c r="AH514" s="251"/>
      <c r="AI514" s="251"/>
      <c r="AJ514" s="251"/>
      <c r="AK514" s="251"/>
      <c r="AL514" s="251"/>
      <c r="AM514" s="251"/>
      <c r="AN514" s="251"/>
      <c r="AO514" s="251"/>
      <c r="AP514" s="454"/>
      <c r="AQ514" s="251"/>
      <c r="AR514" s="251"/>
    </row>
    <row r="515" spans="1:44" s="55" customFormat="1">
      <c r="A515" s="251"/>
      <c r="B515" s="455"/>
      <c r="C515" s="455"/>
      <c r="D515" s="455"/>
      <c r="E515" s="251"/>
      <c r="F515" s="251"/>
      <c r="G515" s="251"/>
      <c r="H515" s="251"/>
      <c r="I515" s="251"/>
      <c r="J515" s="251"/>
      <c r="K515" s="251"/>
      <c r="L515" s="251"/>
      <c r="M515" s="251"/>
      <c r="N515" s="251"/>
      <c r="O515" s="251"/>
      <c r="P515" s="251"/>
      <c r="Q515" s="251"/>
      <c r="R515" s="251"/>
      <c r="S515" s="251"/>
      <c r="T515" s="251"/>
      <c r="U515" s="251"/>
      <c r="V515" s="251"/>
      <c r="W515" s="251"/>
      <c r="X515" s="251"/>
      <c r="Y515" s="251"/>
      <c r="Z515" s="251"/>
      <c r="AA515" s="251"/>
      <c r="AB515" s="251"/>
      <c r="AC515" s="251"/>
      <c r="AD515" s="251"/>
      <c r="AE515" s="251"/>
      <c r="AF515" s="251"/>
      <c r="AG515" s="251"/>
      <c r="AH515" s="251"/>
      <c r="AI515" s="251"/>
      <c r="AJ515" s="251"/>
      <c r="AK515" s="251"/>
      <c r="AL515" s="251"/>
      <c r="AM515" s="251"/>
      <c r="AN515" s="251"/>
      <c r="AO515" s="251"/>
      <c r="AP515" s="454"/>
      <c r="AQ515" s="251"/>
      <c r="AR515" s="251"/>
    </row>
    <row r="516" spans="1:44" s="55" customFormat="1">
      <c r="A516" s="251"/>
      <c r="B516" s="455"/>
      <c r="C516" s="455"/>
      <c r="D516" s="455"/>
      <c r="E516" s="251"/>
      <c r="F516" s="251"/>
      <c r="G516" s="251"/>
      <c r="H516" s="251"/>
      <c r="I516" s="251"/>
      <c r="J516" s="251"/>
      <c r="K516" s="251"/>
      <c r="L516" s="251"/>
      <c r="M516" s="251"/>
      <c r="N516" s="251"/>
      <c r="O516" s="251"/>
      <c r="P516" s="251"/>
      <c r="Q516" s="251"/>
      <c r="R516" s="251"/>
      <c r="S516" s="251"/>
      <c r="T516" s="251"/>
      <c r="U516" s="251"/>
      <c r="V516" s="251"/>
      <c r="W516" s="251"/>
      <c r="X516" s="251"/>
      <c r="Y516" s="251"/>
      <c r="Z516" s="251"/>
      <c r="AA516" s="251"/>
      <c r="AB516" s="251"/>
      <c r="AC516" s="251"/>
      <c r="AD516" s="251"/>
      <c r="AE516" s="251"/>
      <c r="AF516" s="251"/>
      <c r="AG516" s="251"/>
      <c r="AH516" s="251"/>
      <c r="AI516" s="251"/>
      <c r="AJ516" s="251"/>
      <c r="AK516" s="251"/>
      <c r="AL516" s="251"/>
      <c r="AM516" s="251"/>
      <c r="AN516" s="251"/>
      <c r="AO516" s="251"/>
      <c r="AP516" s="454"/>
      <c r="AQ516" s="251"/>
      <c r="AR516" s="251"/>
    </row>
    <row r="517" spans="1:44" s="55" customFormat="1">
      <c r="A517" s="251"/>
      <c r="B517" s="455"/>
      <c r="C517" s="455"/>
      <c r="D517" s="455"/>
      <c r="E517" s="251"/>
      <c r="F517" s="251"/>
      <c r="G517" s="251"/>
      <c r="H517" s="251"/>
      <c r="I517" s="251"/>
      <c r="J517" s="251"/>
      <c r="K517" s="251"/>
      <c r="L517" s="251"/>
      <c r="M517" s="251"/>
      <c r="N517" s="251"/>
      <c r="O517" s="251"/>
      <c r="P517" s="251"/>
      <c r="Q517" s="251"/>
      <c r="R517" s="251"/>
      <c r="S517" s="251"/>
      <c r="T517" s="251"/>
      <c r="U517" s="251"/>
      <c r="V517" s="251"/>
      <c r="W517" s="251"/>
      <c r="X517" s="251"/>
      <c r="Y517" s="251"/>
      <c r="Z517" s="251"/>
      <c r="AA517" s="251"/>
      <c r="AB517" s="251"/>
      <c r="AC517" s="251"/>
      <c r="AD517" s="251"/>
      <c r="AE517" s="251"/>
      <c r="AF517" s="251"/>
      <c r="AG517" s="251"/>
      <c r="AH517" s="251"/>
      <c r="AI517" s="251"/>
      <c r="AJ517" s="251"/>
      <c r="AK517" s="251"/>
      <c r="AL517" s="251"/>
      <c r="AM517" s="251"/>
      <c r="AN517" s="251"/>
      <c r="AO517" s="251"/>
      <c r="AP517" s="454"/>
      <c r="AQ517" s="251"/>
      <c r="AR517" s="251"/>
    </row>
    <row r="518" spans="1:44" s="55" customFormat="1">
      <c r="A518" s="251"/>
      <c r="B518" s="455"/>
      <c r="C518" s="455"/>
      <c r="D518" s="455"/>
      <c r="E518" s="251"/>
      <c r="F518" s="251"/>
      <c r="G518" s="251"/>
      <c r="H518" s="251"/>
      <c r="I518" s="251"/>
      <c r="J518" s="251"/>
      <c r="K518" s="251"/>
      <c r="L518" s="251"/>
      <c r="M518" s="251"/>
      <c r="N518" s="251"/>
      <c r="O518" s="251"/>
      <c r="P518" s="251"/>
      <c r="Q518" s="251"/>
      <c r="R518" s="251"/>
      <c r="S518" s="251"/>
      <c r="T518" s="251"/>
      <c r="U518" s="251"/>
      <c r="V518" s="251"/>
      <c r="W518" s="251"/>
      <c r="X518" s="251"/>
      <c r="Y518" s="251"/>
      <c r="Z518" s="251"/>
      <c r="AA518" s="251"/>
      <c r="AB518" s="251"/>
      <c r="AC518" s="251"/>
      <c r="AD518" s="251"/>
      <c r="AE518" s="251"/>
      <c r="AF518" s="251"/>
      <c r="AG518" s="251"/>
      <c r="AH518" s="251"/>
      <c r="AI518" s="251"/>
      <c r="AJ518" s="251"/>
      <c r="AK518" s="251"/>
      <c r="AL518" s="251"/>
      <c r="AM518" s="251"/>
      <c r="AN518" s="251"/>
      <c r="AO518" s="251"/>
      <c r="AP518" s="454"/>
      <c r="AQ518" s="251"/>
      <c r="AR518" s="251"/>
    </row>
    <row r="519" spans="1:44" s="55" customFormat="1">
      <c r="A519" s="251"/>
      <c r="B519" s="455"/>
      <c r="C519" s="455"/>
      <c r="D519" s="455"/>
      <c r="E519" s="251"/>
      <c r="F519" s="251"/>
      <c r="G519" s="251"/>
      <c r="H519" s="251"/>
      <c r="I519" s="251"/>
      <c r="J519" s="251"/>
      <c r="K519" s="251"/>
      <c r="L519" s="251"/>
      <c r="M519" s="251"/>
      <c r="N519" s="251"/>
      <c r="O519" s="251"/>
      <c r="P519" s="251"/>
      <c r="Q519" s="251"/>
      <c r="R519" s="251"/>
      <c r="S519" s="251"/>
      <c r="T519" s="251"/>
      <c r="U519" s="251"/>
      <c r="V519" s="251"/>
      <c r="W519" s="251"/>
      <c r="X519" s="251"/>
      <c r="Y519" s="251"/>
      <c r="Z519" s="251"/>
      <c r="AA519" s="251"/>
      <c r="AB519" s="251"/>
      <c r="AC519" s="251"/>
      <c r="AD519" s="251"/>
      <c r="AE519" s="251"/>
      <c r="AF519" s="251"/>
      <c r="AG519" s="251"/>
      <c r="AH519" s="251"/>
      <c r="AI519" s="251"/>
      <c r="AJ519" s="251"/>
      <c r="AK519" s="251"/>
      <c r="AL519" s="251"/>
      <c r="AM519" s="251"/>
      <c r="AN519" s="251"/>
      <c r="AO519" s="251"/>
      <c r="AP519" s="454"/>
      <c r="AQ519" s="251"/>
      <c r="AR519" s="251"/>
    </row>
    <row r="520" spans="1:44" s="55" customFormat="1">
      <c r="A520" s="251"/>
      <c r="B520" s="455"/>
      <c r="C520" s="455"/>
      <c r="D520" s="455"/>
      <c r="E520" s="251"/>
      <c r="F520" s="251"/>
      <c r="G520" s="251"/>
      <c r="H520" s="251"/>
      <c r="I520" s="251"/>
      <c r="J520" s="251"/>
      <c r="K520" s="251"/>
      <c r="L520" s="251"/>
      <c r="M520" s="251"/>
      <c r="N520" s="251"/>
      <c r="O520" s="251"/>
      <c r="P520" s="251"/>
      <c r="Q520" s="251"/>
      <c r="R520" s="251"/>
      <c r="S520" s="251"/>
      <c r="T520" s="251"/>
      <c r="U520" s="251"/>
      <c r="V520" s="251"/>
      <c r="W520" s="251"/>
      <c r="X520" s="251"/>
      <c r="Y520" s="251"/>
      <c r="Z520" s="251"/>
      <c r="AA520" s="251"/>
      <c r="AB520" s="251"/>
      <c r="AC520" s="251"/>
      <c r="AD520" s="251"/>
      <c r="AE520" s="251"/>
      <c r="AF520" s="251"/>
      <c r="AG520" s="251"/>
      <c r="AH520" s="251"/>
      <c r="AI520" s="251"/>
      <c r="AJ520" s="251"/>
      <c r="AK520" s="251"/>
      <c r="AL520" s="251"/>
      <c r="AM520" s="251"/>
      <c r="AN520" s="251"/>
      <c r="AO520" s="251"/>
      <c r="AP520" s="454"/>
      <c r="AQ520" s="251"/>
      <c r="AR520" s="251"/>
    </row>
    <row r="521" spans="1:44" s="55" customFormat="1">
      <c r="A521" s="251"/>
      <c r="B521" s="455"/>
      <c r="C521" s="455"/>
      <c r="D521" s="455"/>
      <c r="E521" s="251"/>
      <c r="F521" s="251"/>
      <c r="G521" s="251"/>
      <c r="H521" s="251"/>
      <c r="I521" s="251"/>
      <c r="J521" s="251"/>
      <c r="K521" s="251"/>
      <c r="L521" s="251"/>
      <c r="M521" s="251"/>
      <c r="N521" s="251"/>
      <c r="O521" s="251"/>
      <c r="P521" s="251"/>
      <c r="Q521" s="251"/>
      <c r="R521" s="251"/>
      <c r="S521" s="251"/>
      <c r="T521" s="251"/>
      <c r="U521" s="251"/>
      <c r="V521" s="251"/>
      <c r="W521" s="251"/>
      <c r="X521" s="251"/>
      <c r="Y521" s="251"/>
      <c r="Z521" s="251"/>
      <c r="AA521" s="251"/>
      <c r="AB521" s="251"/>
      <c r="AC521" s="251"/>
      <c r="AD521" s="251"/>
      <c r="AE521" s="251"/>
      <c r="AF521" s="251"/>
      <c r="AG521" s="251"/>
      <c r="AH521" s="251"/>
      <c r="AI521" s="251"/>
      <c r="AJ521" s="251"/>
      <c r="AK521" s="251"/>
      <c r="AL521" s="251"/>
      <c r="AM521" s="251"/>
      <c r="AN521" s="251"/>
      <c r="AO521" s="251"/>
      <c r="AP521" s="454"/>
      <c r="AQ521" s="251"/>
      <c r="AR521" s="251"/>
    </row>
    <row r="522" spans="1:44" s="55" customFormat="1">
      <c r="A522" s="251"/>
      <c r="B522" s="455"/>
      <c r="C522" s="455"/>
      <c r="D522" s="455"/>
      <c r="E522" s="251"/>
      <c r="F522" s="251"/>
      <c r="G522" s="251"/>
      <c r="H522" s="251"/>
      <c r="I522" s="251"/>
      <c r="J522" s="251"/>
      <c r="K522" s="251"/>
      <c r="L522" s="251"/>
      <c r="M522" s="251"/>
      <c r="N522" s="251"/>
      <c r="O522" s="251"/>
      <c r="P522" s="251"/>
      <c r="Q522" s="251"/>
      <c r="R522" s="251"/>
      <c r="S522" s="251"/>
      <c r="T522" s="251"/>
      <c r="U522" s="251"/>
      <c r="V522" s="251"/>
      <c r="W522" s="251"/>
      <c r="X522" s="251"/>
      <c r="Y522" s="251"/>
      <c r="Z522" s="251"/>
      <c r="AA522" s="251"/>
      <c r="AB522" s="251"/>
      <c r="AC522" s="251"/>
      <c r="AD522" s="251"/>
      <c r="AE522" s="251"/>
      <c r="AF522" s="251"/>
      <c r="AG522" s="251"/>
      <c r="AH522" s="251"/>
      <c r="AI522" s="251"/>
      <c r="AJ522" s="251"/>
      <c r="AK522" s="251"/>
      <c r="AL522" s="251"/>
      <c r="AM522" s="251"/>
      <c r="AN522" s="251"/>
      <c r="AO522" s="251"/>
      <c r="AP522" s="454"/>
      <c r="AQ522" s="251"/>
      <c r="AR522" s="251"/>
    </row>
    <row r="523" spans="1:44" s="55" customFormat="1">
      <c r="A523" s="251"/>
      <c r="B523" s="455"/>
      <c r="C523" s="455"/>
      <c r="D523" s="455"/>
      <c r="E523" s="251"/>
      <c r="F523" s="251"/>
      <c r="G523" s="251"/>
      <c r="H523" s="251"/>
      <c r="I523" s="251"/>
      <c r="J523" s="251"/>
      <c r="K523" s="251"/>
      <c r="L523" s="251"/>
      <c r="M523" s="251"/>
      <c r="N523" s="251"/>
      <c r="O523" s="251"/>
      <c r="P523" s="251"/>
      <c r="Q523" s="251"/>
      <c r="R523" s="251"/>
      <c r="S523" s="251"/>
      <c r="T523" s="251"/>
      <c r="U523" s="251"/>
      <c r="V523" s="251"/>
      <c r="W523" s="251"/>
      <c r="X523" s="251"/>
      <c r="Y523" s="251"/>
      <c r="Z523" s="251"/>
      <c r="AA523" s="251"/>
      <c r="AB523" s="251"/>
      <c r="AC523" s="251"/>
      <c r="AD523" s="251"/>
      <c r="AE523" s="251"/>
      <c r="AF523" s="251"/>
      <c r="AG523" s="251"/>
      <c r="AH523" s="251"/>
      <c r="AI523" s="251"/>
      <c r="AJ523" s="251"/>
      <c r="AK523" s="251"/>
      <c r="AL523" s="251"/>
      <c r="AM523" s="251"/>
      <c r="AN523" s="251"/>
      <c r="AO523" s="251"/>
      <c r="AP523" s="454"/>
      <c r="AQ523" s="251"/>
      <c r="AR523" s="251"/>
    </row>
    <row r="524" spans="1:44" s="55" customFormat="1">
      <c r="A524" s="251"/>
      <c r="B524" s="455"/>
      <c r="C524" s="455"/>
      <c r="D524" s="455"/>
      <c r="E524" s="251"/>
      <c r="F524" s="251"/>
      <c r="G524" s="251"/>
      <c r="H524" s="251"/>
      <c r="I524" s="251"/>
      <c r="J524" s="251"/>
      <c r="K524" s="251"/>
      <c r="L524" s="251"/>
      <c r="M524" s="251"/>
      <c r="N524" s="251"/>
      <c r="O524" s="251"/>
      <c r="P524" s="251"/>
      <c r="Q524" s="251"/>
      <c r="R524" s="251"/>
      <c r="S524" s="251"/>
      <c r="T524" s="251"/>
      <c r="U524" s="251"/>
      <c r="V524" s="251"/>
      <c r="W524" s="251"/>
      <c r="X524" s="251"/>
      <c r="Y524" s="251"/>
      <c r="Z524" s="251"/>
      <c r="AA524" s="251"/>
      <c r="AB524" s="251"/>
      <c r="AC524" s="251"/>
      <c r="AD524" s="251"/>
      <c r="AE524" s="251"/>
      <c r="AF524" s="251"/>
      <c r="AG524" s="251"/>
      <c r="AH524" s="251"/>
      <c r="AI524" s="251"/>
      <c r="AJ524" s="251"/>
      <c r="AK524" s="251"/>
      <c r="AL524" s="251"/>
      <c r="AM524" s="251"/>
      <c r="AN524" s="251"/>
      <c r="AO524" s="251"/>
      <c r="AP524" s="454"/>
      <c r="AQ524" s="251"/>
      <c r="AR524" s="251"/>
    </row>
    <row r="525" spans="1:44" s="55" customFormat="1">
      <c r="A525" s="251"/>
      <c r="B525" s="455"/>
      <c r="C525" s="455"/>
      <c r="D525" s="455"/>
      <c r="E525" s="251"/>
      <c r="F525" s="251"/>
      <c r="G525" s="251"/>
      <c r="H525" s="251"/>
      <c r="I525" s="251"/>
      <c r="J525" s="251"/>
      <c r="K525" s="251"/>
      <c r="L525" s="251"/>
      <c r="M525" s="251"/>
      <c r="N525" s="251"/>
      <c r="O525" s="251"/>
      <c r="P525" s="251"/>
      <c r="Q525" s="251"/>
      <c r="R525" s="251"/>
      <c r="S525" s="251"/>
      <c r="T525" s="251"/>
      <c r="U525" s="251"/>
      <c r="V525" s="251"/>
      <c r="W525" s="251"/>
      <c r="X525" s="251"/>
      <c r="Y525" s="251"/>
      <c r="Z525" s="251"/>
      <c r="AA525" s="251"/>
      <c r="AB525" s="251"/>
      <c r="AC525" s="251"/>
      <c r="AD525" s="251"/>
      <c r="AE525" s="251"/>
      <c r="AF525" s="251"/>
      <c r="AG525" s="251"/>
      <c r="AH525" s="251"/>
      <c r="AI525" s="251"/>
      <c r="AJ525" s="251"/>
      <c r="AK525" s="251"/>
      <c r="AL525" s="251"/>
      <c r="AM525" s="251"/>
      <c r="AN525" s="251"/>
      <c r="AO525" s="251"/>
      <c r="AP525" s="454"/>
      <c r="AQ525" s="251"/>
      <c r="AR525" s="251"/>
    </row>
    <row r="526" spans="1:44" s="55" customFormat="1">
      <c r="A526" s="251"/>
      <c r="B526" s="455"/>
      <c r="C526" s="455"/>
      <c r="D526" s="455"/>
      <c r="E526" s="251"/>
      <c r="F526" s="251"/>
      <c r="G526" s="251"/>
      <c r="H526" s="251"/>
      <c r="I526" s="251"/>
      <c r="J526" s="251"/>
      <c r="K526" s="251"/>
      <c r="L526" s="251"/>
      <c r="M526" s="251"/>
      <c r="N526" s="251"/>
      <c r="O526" s="251"/>
      <c r="P526" s="251"/>
      <c r="Q526" s="251"/>
      <c r="R526" s="251"/>
      <c r="S526" s="251"/>
      <c r="T526" s="251"/>
      <c r="U526" s="251"/>
      <c r="V526" s="251"/>
      <c r="W526" s="251"/>
      <c r="X526" s="251"/>
      <c r="Y526" s="251"/>
      <c r="Z526" s="251"/>
      <c r="AA526" s="251"/>
      <c r="AB526" s="251"/>
      <c r="AC526" s="251"/>
      <c r="AD526" s="251"/>
      <c r="AE526" s="251"/>
      <c r="AF526" s="251"/>
      <c r="AG526" s="251"/>
      <c r="AH526" s="251"/>
      <c r="AI526" s="251"/>
      <c r="AJ526" s="251"/>
      <c r="AK526" s="251"/>
      <c r="AL526" s="251"/>
      <c r="AM526" s="251"/>
      <c r="AN526" s="251"/>
      <c r="AO526" s="251"/>
      <c r="AP526" s="454"/>
      <c r="AQ526" s="251"/>
      <c r="AR526" s="251"/>
    </row>
    <row r="527" spans="1:44" s="55" customFormat="1">
      <c r="A527" s="251"/>
      <c r="B527" s="455"/>
      <c r="C527" s="455"/>
      <c r="D527" s="455"/>
      <c r="E527" s="251"/>
      <c r="F527" s="251"/>
      <c r="G527" s="251"/>
      <c r="H527" s="251"/>
      <c r="I527" s="251"/>
      <c r="J527" s="251"/>
      <c r="K527" s="251"/>
      <c r="L527" s="251"/>
      <c r="M527" s="251"/>
      <c r="N527" s="251"/>
      <c r="O527" s="251"/>
      <c r="P527" s="251"/>
      <c r="Q527" s="251"/>
      <c r="R527" s="251"/>
      <c r="S527" s="251"/>
      <c r="T527" s="251"/>
      <c r="U527" s="251"/>
      <c r="V527" s="251"/>
      <c r="W527" s="251"/>
      <c r="X527" s="251"/>
      <c r="Y527" s="251"/>
      <c r="Z527" s="251"/>
      <c r="AA527" s="251"/>
      <c r="AB527" s="251"/>
      <c r="AC527" s="251"/>
      <c r="AD527" s="251"/>
      <c r="AE527" s="251"/>
      <c r="AF527" s="251"/>
      <c r="AG527" s="251"/>
      <c r="AH527" s="251"/>
      <c r="AI527" s="251"/>
      <c r="AJ527" s="251"/>
      <c r="AK527" s="251"/>
      <c r="AL527" s="251"/>
      <c r="AM527" s="251"/>
      <c r="AN527" s="251"/>
      <c r="AO527" s="251"/>
      <c r="AP527" s="454"/>
      <c r="AQ527" s="251"/>
      <c r="AR527" s="251"/>
    </row>
    <row r="528" spans="1:44" s="55" customFormat="1">
      <c r="A528" s="251"/>
      <c r="B528" s="455"/>
      <c r="C528" s="455"/>
      <c r="D528" s="455"/>
      <c r="E528" s="251"/>
      <c r="F528" s="251"/>
      <c r="G528" s="251"/>
      <c r="H528" s="251"/>
      <c r="I528" s="251"/>
      <c r="J528" s="251"/>
      <c r="K528" s="251"/>
      <c r="L528" s="251"/>
      <c r="M528" s="251"/>
      <c r="N528" s="251"/>
      <c r="O528" s="251"/>
      <c r="P528" s="251"/>
      <c r="Q528" s="251"/>
      <c r="R528" s="251"/>
      <c r="S528" s="251"/>
      <c r="T528" s="251"/>
      <c r="U528" s="251"/>
      <c r="V528" s="251"/>
      <c r="W528" s="251"/>
      <c r="X528" s="251"/>
      <c r="Y528" s="251"/>
      <c r="Z528" s="251"/>
      <c r="AA528" s="251"/>
      <c r="AB528" s="251"/>
      <c r="AC528" s="251"/>
      <c r="AD528" s="251"/>
      <c r="AE528" s="251"/>
      <c r="AF528" s="251"/>
      <c r="AG528" s="251"/>
      <c r="AH528" s="251"/>
      <c r="AI528" s="251"/>
      <c r="AJ528" s="251"/>
      <c r="AK528" s="251"/>
      <c r="AL528" s="251"/>
      <c r="AM528" s="251"/>
      <c r="AN528" s="251"/>
      <c r="AO528" s="251"/>
      <c r="AP528" s="454"/>
      <c r="AQ528" s="251"/>
      <c r="AR528" s="251"/>
    </row>
    <row r="529" spans="1:44" s="55" customFormat="1">
      <c r="A529" s="251"/>
      <c r="B529" s="455"/>
      <c r="C529" s="455"/>
      <c r="D529" s="455"/>
      <c r="E529" s="251"/>
      <c r="F529" s="251"/>
      <c r="G529" s="251"/>
      <c r="H529" s="251"/>
      <c r="I529" s="251"/>
      <c r="J529" s="251"/>
      <c r="K529" s="251"/>
      <c r="L529" s="251"/>
      <c r="M529" s="251"/>
      <c r="N529" s="251"/>
      <c r="O529" s="251"/>
      <c r="P529" s="251"/>
      <c r="Q529" s="251"/>
      <c r="R529" s="251"/>
      <c r="S529" s="251"/>
      <c r="T529" s="251"/>
      <c r="U529" s="251"/>
      <c r="V529" s="251"/>
      <c r="W529" s="251"/>
      <c r="X529" s="251"/>
      <c r="Y529" s="251"/>
      <c r="Z529" s="251"/>
      <c r="AA529" s="251"/>
      <c r="AB529" s="251"/>
      <c r="AC529" s="251"/>
      <c r="AD529" s="251"/>
      <c r="AE529" s="251"/>
      <c r="AF529" s="251"/>
      <c r="AG529" s="251"/>
      <c r="AH529" s="251"/>
      <c r="AI529" s="251"/>
      <c r="AJ529" s="251"/>
      <c r="AK529" s="251"/>
      <c r="AL529" s="251"/>
      <c r="AM529" s="251"/>
      <c r="AN529" s="251"/>
      <c r="AO529" s="251"/>
      <c r="AP529" s="454"/>
      <c r="AQ529" s="251"/>
      <c r="AR529" s="251"/>
    </row>
    <row r="530" spans="1:44" s="55" customFormat="1">
      <c r="A530" s="251"/>
      <c r="B530" s="455"/>
      <c r="C530" s="455"/>
      <c r="D530" s="455"/>
      <c r="E530" s="251"/>
      <c r="F530" s="251"/>
      <c r="G530" s="251"/>
      <c r="H530" s="251"/>
      <c r="I530" s="251"/>
      <c r="J530" s="251"/>
      <c r="K530" s="251"/>
      <c r="L530" s="251"/>
      <c r="M530" s="251"/>
      <c r="N530" s="251"/>
      <c r="O530" s="251"/>
      <c r="P530" s="251"/>
      <c r="Q530" s="251"/>
      <c r="R530" s="251"/>
      <c r="S530" s="251"/>
      <c r="T530" s="251"/>
      <c r="U530" s="251"/>
      <c r="V530" s="251"/>
      <c r="W530" s="251"/>
      <c r="X530" s="251"/>
      <c r="Y530" s="251"/>
      <c r="Z530" s="251"/>
      <c r="AA530" s="251"/>
      <c r="AB530" s="251"/>
      <c r="AC530" s="251"/>
      <c r="AD530" s="251"/>
      <c r="AE530" s="251"/>
      <c r="AF530" s="251"/>
      <c r="AG530" s="251"/>
      <c r="AH530" s="251"/>
      <c r="AI530" s="251"/>
      <c r="AJ530" s="251"/>
      <c r="AK530" s="251"/>
      <c r="AL530" s="251"/>
      <c r="AM530" s="251"/>
      <c r="AN530" s="251"/>
      <c r="AO530" s="251"/>
      <c r="AP530" s="454"/>
      <c r="AQ530" s="251"/>
      <c r="AR530" s="251"/>
    </row>
    <row r="531" spans="1:44" s="55" customFormat="1">
      <c r="A531" s="251"/>
      <c r="B531" s="455"/>
      <c r="C531" s="455"/>
      <c r="D531" s="455"/>
      <c r="E531" s="251"/>
      <c r="F531" s="251"/>
      <c r="G531" s="251"/>
      <c r="H531" s="251"/>
      <c r="I531" s="251"/>
      <c r="J531" s="251"/>
      <c r="K531" s="251"/>
      <c r="L531" s="251"/>
      <c r="M531" s="251"/>
      <c r="N531" s="251"/>
      <c r="O531" s="251"/>
      <c r="P531" s="251"/>
      <c r="Q531" s="251"/>
      <c r="R531" s="251"/>
      <c r="S531" s="251"/>
      <c r="T531" s="251"/>
      <c r="U531" s="251"/>
      <c r="V531" s="251"/>
      <c r="W531" s="251"/>
      <c r="X531" s="251"/>
      <c r="Y531" s="251"/>
      <c r="Z531" s="251"/>
      <c r="AA531" s="251"/>
      <c r="AB531" s="251"/>
      <c r="AC531" s="251"/>
      <c r="AD531" s="251"/>
      <c r="AE531" s="251"/>
      <c r="AF531" s="251"/>
      <c r="AG531" s="251"/>
      <c r="AH531" s="251"/>
      <c r="AI531" s="251"/>
      <c r="AJ531" s="251"/>
      <c r="AK531" s="251"/>
      <c r="AL531" s="251"/>
      <c r="AM531" s="251"/>
      <c r="AN531" s="251"/>
      <c r="AO531" s="251"/>
      <c r="AP531" s="454"/>
      <c r="AQ531" s="251"/>
      <c r="AR531" s="251"/>
    </row>
    <row r="532" spans="1:44" s="55" customFormat="1">
      <c r="A532" s="251"/>
      <c r="B532" s="455"/>
      <c r="C532" s="455"/>
      <c r="D532" s="455"/>
      <c r="E532" s="251"/>
      <c r="F532" s="251"/>
      <c r="G532" s="251"/>
      <c r="H532" s="251"/>
      <c r="I532" s="251"/>
      <c r="J532" s="251"/>
      <c r="K532" s="251"/>
      <c r="L532" s="251"/>
      <c r="M532" s="251"/>
      <c r="N532" s="251"/>
      <c r="O532" s="251"/>
      <c r="P532" s="251"/>
      <c r="Q532" s="251"/>
      <c r="R532" s="251"/>
      <c r="S532" s="251"/>
      <c r="T532" s="251"/>
      <c r="U532" s="251"/>
      <c r="V532" s="251"/>
      <c r="W532" s="251"/>
      <c r="X532" s="251"/>
      <c r="Y532" s="251"/>
      <c r="Z532" s="251"/>
      <c r="AA532" s="251"/>
      <c r="AB532" s="251"/>
      <c r="AC532" s="251"/>
      <c r="AD532" s="251"/>
      <c r="AE532" s="251"/>
      <c r="AF532" s="251"/>
      <c r="AG532" s="251"/>
      <c r="AH532" s="251"/>
      <c r="AI532" s="251"/>
      <c r="AJ532" s="251"/>
      <c r="AK532" s="251"/>
      <c r="AL532" s="251"/>
      <c r="AM532" s="251"/>
      <c r="AN532" s="251"/>
      <c r="AO532" s="251"/>
      <c r="AP532" s="454"/>
      <c r="AQ532" s="251"/>
      <c r="AR532" s="251"/>
    </row>
    <row r="533" spans="1:44" s="55" customFormat="1">
      <c r="A533" s="251"/>
      <c r="B533" s="455"/>
      <c r="C533" s="455"/>
      <c r="D533" s="455"/>
      <c r="E533" s="251"/>
      <c r="F533" s="251"/>
      <c r="G533" s="251"/>
      <c r="H533" s="251"/>
      <c r="I533" s="251"/>
      <c r="J533" s="251"/>
      <c r="K533" s="251"/>
      <c r="L533" s="251"/>
      <c r="M533" s="251"/>
      <c r="N533" s="251"/>
      <c r="O533" s="251"/>
      <c r="P533" s="251"/>
      <c r="Q533" s="251"/>
      <c r="R533" s="251"/>
      <c r="S533" s="251"/>
      <c r="T533" s="251"/>
      <c r="U533" s="251"/>
      <c r="V533" s="251"/>
      <c r="W533" s="251"/>
      <c r="X533" s="251"/>
      <c r="Y533" s="251"/>
      <c r="Z533" s="251"/>
      <c r="AA533" s="251"/>
      <c r="AB533" s="251"/>
      <c r="AC533" s="251"/>
      <c r="AD533" s="251"/>
      <c r="AE533" s="251"/>
      <c r="AF533" s="251"/>
      <c r="AG533" s="251"/>
      <c r="AH533" s="251"/>
      <c r="AI533" s="251"/>
      <c r="AJ533" s="251"/>
      <c r="AK533" s="251"/>
      <c r="AL533" s="251"/>
      <c r="AM533" s="251"/>
      <c r="AN533" s="251"/>
      <c r="AO533" s="251"/>
      <c r="AP533" s="454"/>
      <c r="AQ533" s="251"/>
      <c r="AR533" s="251"/>
    </row>
    <row r="534" spans="1:44" s="55" customFormat="1">
      <c r="A534" s="251"/>
      <c r="B534" s="455"/>
      <c r="C534" s="455"/>
      <c r="D534" s="455"/>
      <c r="E534" s="251"/>
      <c r="F534" s="251"/>
      <c r="G534" s="251"/>
      <c r="H534" s="251"/>
      <c r="I534" s="251"/>
      <c r="J534" s="251"/>
      <c r="K534" s="251"/>
      <c r="L534" s="251"/>
      <c r="M534" s="251"/>
      <c r="N534" s="251"/>
      <c r="O534" s="251"/>
      <c r="P534" s="251"/>
      <c r="Q534" s="251"/>
      <c r="R534" s="251"/>
      <c r="S534" s="251"/>
      <c r="T534" s="251"/>
      <c r="U534" s="251"/>
      <c r="V534" s="251"/>
      <c r="W534" s="251"/>
      <c r="X534" s="251"/>
      <c r="Y534" s="251"/>
      <c r="Z534" s="251"/>
      <c r="AA534" s="251"/>
      <c r="AB534" s="251"/>
      <c r="AC534" s="251"/>
      <c r="AD534" s="251"/>
      <c r="AE534" s="251"/>
      <c r="AF534" s="251"/>
      <c r="AG534" s="251"/>
      <c r="AH534" s="251"/>
      <c r="AI534" s="251"/>
      <c r="AJ534" s="251"/>
      <c r="AK534" s="251"/>
      <c r="AL534" s="251"/>
      <c r="AM534" s="251"/>
      <c r="AN534" s="251"/>
      <c r="AO534" s="251"/>
      <c r="AP534" s="454"/>
      <c r="AQ534" s="251"/>
      <c r="AR534" s="251"/>
    </row>
    <row r="535" spans="1:44" s="55" customFormat="1">
      <c r="A535" s="251"/>
      <c r="B535" s="455"/>
      <c r="C535" s="455"/>
      <c r="D535" s="455"/>
      <c r="E535" s="251"/>
      <c r="F535" s="251"/>
      <c r="G535" s="251"/>
      <c r="H535" s="251"/>
      <c r="I535" s="251"/>
      <c r="J535" s="251"/>
      <c r="K535" s="251"/>
      <c r="L535" s="251"/>
      <c r="M535" s="251"/>
      <c r="N535" s="251"/>
      <c r="O535" s="251"/>
      <c r="P535" s="251"/>
      <c r="Q535" s="251"/>
      <c r="R535" s="251"/>
      <c r="S535" s="251"/>
      <c r="T535" s="251"/>
      <c r="U535" s="251"/>
      <c r="V535" s="251"/>
      <c r="W535" s="251"/>
      <c r="X535" s="251"/>
      <c r="Y535" s="251"/>
      <c r="Z535" s="251"/>
      <c r="AA535" s="251"/>
      <c r="AB535" s="251"/>
      <c r="AC535" s="251"/>
      <c r="AD535" s="251"/>
      <c r="AE535" s="251"/>
      <c r="AF535" s="251"/>
      <c r="AG535" s="251"/>
      <c r="AH535" s="251"/>
      <c r="AI535" s="251"/>
      <c r="AJ535" s="251"/>
      <c r="AK535" s="251"/>
      <c r="AL535" s="251"/>
      <c r="AM535" s="251"/>
      <c r="AN535" s="251"/>
      <c r="AO535" s="251"/>
      <c r="AP535" s="454"/>
      <c r="AQ535" s="251"/>
      <c r="AR535" s="251"/>
    </row>
    <row r="536" spans="1:44" s="55" customFormat="1">
      <c r="A536" s="251"/>
      <c r="B536" s="455"/>
      <c r="C536" s="455"/>
      <c r="D536" s="455"/>
      <c r="E536" s="251"/>
      <c r="F536" s="251"/>
      <c r="G536" s="251"/>
      <c r="H536" s="251"/>
      <c r="I536" s="251"/>
      <c r="J536" s="251"/>
      <c r="K536" s="251"/>
      <c r="L536" s="251"/>
      <c r="M536" s="251"/>
      <c r="N536" s="251"/>
      <c r="O536" s="251"/>
      <c r="P536" s="251"/>
      <c r="Q536" s="251"/>
      <c r="R536" s="251"/>
      <c r="S536" s="251"/>
      <c r="T536" s="251"/>
      <c r="U536" s="251"/>
      <c r="V536" s="251"/>
      <c r="W536" s="251"/>
      <c r="X536" s="251"/>
      <c r="Y536" s="251"/>
      <c r="Z536" s="251"/>
      <c r="AA536" s="251"/>
      <c r="AB536" s="251"/>
      <c r="AC536" s="251"/>
      <c r="AD536" s="251"/>
      <c r="AE536" s="251"/>
      <c r="AF536" s="251"/>
      <c r="AG536" s="251"/>
      <c r="AH536" s="251"/>
      <c r="AI536" s="251"/>
      <c r="AJ536" s="251"/>
      <c r="AK536" s="251"/>
      <c r="AL536" s="251"/>
      <c r="AM536" s="251"/>
      <c r="AN536" s="251"/>
      <c r="AO536" s="251"/>
      <c r="AP536" s="454"/>
      <c r="AQ536" s="251"/>
      <c r="AR536" s="251"/>
    </row>
    <row r="537" spans="1:44" s="55" customFormat="1">
      <c r="A537" s="251"/>
      <c r="B537" s="455"/>
      <c r="C537" s="455"/>
      <c r="D537" s="455"/>
      <c r="E537" s="251"/>
      <c r="F537" s="251"/>
      <c r="G537" s="251"/>
      <c r="H537" s="251"/>
      <c r="I537" s="251"/>
      <c r="J537" s="251"/>
      <c r="K537" s="251"/>
      <c r="L537" s="251"/>
      <c r="M537" s="251"/>
      <c r="N537" s="251"/>
      <c r="O537" s="251"/>
      <c r="P537" s="251"/>
      <c r="Q537" s="251"/>
      <c r="R537" s="251"/>
      <c r="S537" s="251"/>
      <c r="T537" s="251"/>
      <c r="U537" s="251"/>
      <c r="V537" s="251"/>
      <c r="W537" s="251"/>
      <c r="X537" s="251"/>
      <c r="Y537" s="251"/>
      <c r="Z537" s="251"/>
      <c r="AA537" s="251"/>
      <c r="AB537" s="251"/>
      <c r="AC537" s="251"/>
      <c r="AD537" s="251"/>
      <c r="AE537" s="251"/>
      <c r="AF537" s="251"/>
      <c r="AG537" s="251"/>
      <c r="AH537" s="251"/>
      <c r="AI537" s="251"/>
      <c r="AJ537" s="251"/>
      <c r="AK537" s="251"/>
      <c r="AL537" s="251"/>
      <c r="AM537" s="251"/>
      <c r="AN537" s="251"/>
      <c r="AO537" s="251"/>
      <c r="AP537" s="454"/>
      <c r="AQ537" s="251"/>
      <c r="AR537" s="251"/>
    </row>
    <row r="538" spans="1:44" s="55" customFormat="1">
      <c r="A538" s="251"/>
      <c r="B538" s="455"/>
      <c r="C538" s="455"/>
      <c r="D538" s="455"/>
      <c r="E538" s="251"/>
      <c r="F538" s="251"/>
      <c r="G538" s="251"/>
      <c r="H538" s="251"/>
      <c r="I538" s="251"/>
      <c r="J538" s="251"/>
      <c r="K538" s="251"/>
      <c r="L538" s="251"/>
      <c r="M538" s="251"/>
      <c r="N538" s="251"/>
      <c r="O538" s="251"/>
      <c r="P538" s="251"/>
      <c r="Q538" s="251"/>
      <c r="R538" s="251"/>
      <c r="S538" s="251"/>
      <c r="T538" s="251"/>
      <c r="U538" s="251"/>
      <c r="V538" s="251"/>
      <c r="W538" s="251"/>
      <c r="X538" s="251"/>
      <c r="Y538" s="251"/>
      <c r="Z538" s="251"/>
      <c r="AA538" s="251"/>
      <c r="AB538" s="251"/>
      <c r="AC538" s="251"/>
      <c r="AD538" s="251"/>
      <c r="AE538" s="251"/>
      <c r="AF538" s="251"/>
      <c r="AG538" s="251"/>
      <c r="AH538" s="251"/>
      <c r="AI538" s="251"/>
      <c r="AJ538" s="251"/>
      <c r="AK538" s="251"/>
      <c r="AL538" s="251"/>
      <c r="AM538" s="251"/>
      <c r="AN538" s="251"/>
      <c r="AO538" s="251"/>
      <c r="AP538" s="454"/>
      <c r="AQ538" s="251"/>
      <c r="AR538" s="251"/>
    </row>
    <row r="539" spans="1:44" s="55" customFormat="1">
      <c r="A539" s="251"/>
      <c r="B539" s="455"/>
      <c r="C539" s="455"/>
      <c r="D539" s="455"/>
      <c r="E539" s="251"/>
      <c r="F539" s="251"/>
      <c r="G539" s="251"/>
      <c r="H539" s="251"/>
      <c r="I539" s="251"/>
      <c r="J539" s="251"/>
      <c r="K539" s="251"/>
      <c r="L539" s="251"/>
      <c r="M539" s="251"/>
      <c r="N539" s="251"/>
      <c r="O539" s="251"/>
      <c r="P539" s="251"/>
      <c r="Q539" s="251"/>
      <c r="R539" s="251"/>
      <c r="S539" s="251"/>
      <c r="T539" s="251"/>
      <c r="U539" s="251"/>
      <c r="V539" s="251"/>
      <c r="W539" s="251"/>
      <c r="X539" s="251"/>
      <c r="Y539" s="251"/>
      <c r="Z539" s="251"/>
      <c r="AA539" s="251"/>
      <c r="AB539" s="251"/>
      <c r="AC539" s="251"/>
      <c r="AD539" s="251"/>
      <c r="AE539" s="251"/>
      <c r="AF539" s="251"/>
      <c r="AG539" s="251"/>
      <c r="AH539" s="251"/>
      <c r="AI539" s="251"/>
      <c r="AJ539" s="251"/>
      <c r="AK539" s="251"/>
      <c r="AL539" s="251"/>
      <c r="AM539" s="251"/>
      <c r="AN539" s="251"/>
      <c r="AO539" s="251"/>
      <c r="AP539" s="454"/>
      <c r="AQ539" s="251"/>
      <c r="AR539" s="251"/>
    </row>
    <row r="540" spans="1:44" s="55" customFormat="1">
      <c r="A540" s="251"/>
      <c r="B540" s="455"/>
      <c r="C540" s="455"/>
      <c r="D540" s="455"/>
      <c r="E540" s="251"/>
      <c r="F540" s="251"/>
      <c r="G540" s="251"/>
      <c r="H540" s="251"/>
      <c r="I540" s="251"/>
      <c r="J540" s="251"/>
      <c r="K540" s="251"/>
      <c r="L540" s="251"/>
      <c r="M540" s="251"/>
      <c r="N540" s="251"/>
      <c r="O540" s="251"/>
      <c r="P540" s="251"/>
      <c r="Q540" s="251"/>
      <c r="R540" s="251"/>
      <c r="S540" s="251"/>
      <c r="T540" s="251"/>
      <c r="U540" s="251"/>
      <c r="V540" s="251"/>
      <c r="W540" s="251"/>
      <c r="X540" s="251"/>
      <c r="Y540" s="251"/>
      <c r="Z540" s="251"/>
      <c r="AA540" s="251"/>
      <c r="AB540" s="251"/>
      <c r="AC540" s="251"/>
      <c r="AD540" s="251"/>
      <c r="AE540" s="251"/>
      <c r="AF540" s="251"/>
      <c r="AG540" s="251"/>
      <c r="AH540" s="251"/>
      <c r="AI540" s="251"/>
      <c r="AJ540" s="251"/>
      <c r="AK540" s="251"/>
      <c r="AL540" s="251"/>
      <c r="AM540" s="251"/>
      <c r="AN540" s="251"/>
      <c r="AO540" s="251"/>
      <c r="AP540" s="454"/>
      <c r="AQ540" s="251"/>
      <c r="AR540" s="251"/>
    </row>
    <row r="541" spans="1:44" s="55" customFormat="1">
      <c r="A541" s="251"/>
      <c r="B541" s="455"/>
      <c r="C541" s="455"/>
      <c r="D541" s="455"/>
      <c r="E541" s="251"/>
      <c r="F541" s="251"/>
      <c r="G541" s="251"/>
      <c r="H541" s="251"/>
      <c r="I541" s="251"/>
      <c r="J541" s="251"/>
      <c r="K541" s="251"/>
      <c r="L541" s="251"/>
      <c r="M541" s="251"/>
      <c r="N541" s="251"/>
      <c r="O541" s="251"/>
      <c r="P541" s="251"/>
      <c r="Q541" s="251"/>
      <c r="R541" s="251"/>
      <c r="S541" s="251"/>
      <c r="T541" s="251"/>
      <c r="U541" s="251"/>
      <c r="V541" s="251"/>
      <c r="W541" s="251"/>
      <c r="X541" s="251"/>
      <c r="Y541" s="251"/>
      <c r="Z541" s="251"/>
      <c r="AA541" s="251"/>
      <c r="AB541" s="251"/>
      <c r="AC541" s="251"/>
      <c r="AD541" s="251"/>
      <c r="AE541" s="251"/>
      <c r="AF541" s="251"/>
      <c r="AG541" s="251"/>
      <c r="AH541" s="251"/>
      <c r="AI541" s="251"/>
      <c r="AJ541" s="251"/>
      <c r="AK541" s="251"/>
      <c r="AL541" s="251"/>
      <c r="AM541" s="251"/>
      <c r="AN541" s="251"/>
      <c r="AO541" s="251"/>
      <c r="AP541" s="454"/>
      <c r="AQ541" s="251"/>
      <c r="AR541" s="251"/>
    </row>
    <row r="542" spans="1:44" s="55" customFormat="1">
      <c r="A542" s="251"/>
      <c r="B542" s="455"/>
      <c r="C542" s="455"/>
      <c r="D542" s="455"/>
      <c r="E542" s="251"/>
      <c r="F542" s="251"/>
      <c r="G542" s="251"/>
      <c r="H542" s="251"/>
      <c r="I542" s="251"/>
      <c r="J542" s="251"/>
      <c r="K542" s="251"/>
      <c r="L542" s="251"/>
      <c r="M542" s="251"/>
      <c r="N542" s="251"/>
      <c r="O542" s="251"/>
      <c r="P542" s="251"/>
      <c r="Q542" s="251"/>
      <c r="R542" s="251"/>
      <c r="S542" s="251"/>
      <c r="T542" s="251"/>
      <c r="U542" s="251"/>
      <c r="V542" s="251"/>
      <c r="W542" s="251"/>
      <c r="X542" s="251"/>
      <c r="Y542" s="251"/>
      <c r="Z542" s="251"/>
      <c r="AA542" s="251"/>
      <c r="AB542" s="251"/>
      <c r="AC542" s="251"/>
      <c r="AD542" s="251"/>
      <c r="AE542" s="251"/>
      <c r="AF542" s="251"/>
      <c r="AG542" s="251"/>
      <c r="AH542" s="251"/>
      <c r="AI542" s="251"/>
      <c r="AJ542" s="251"/>
      <c r="AK542" s="251"/>
      <c r="AL542" s="251"/>
      <c r="AM542" s="251"/>
      <c r="AN542" s="251"/>
      <c r="AO542" s="251"/>
      <c r="AP542" s="454"/>
      <c r="AQ542" s="251"/>
      <c r="AR542" s="251"/>
    </row>
    <row r="543" spans="1:44" s="55" customFormat="1">
      <c r="B543" s="241"/>
      <c r="C543" s="241"/>
      <c r="D543" s="241"/>
      <c r="AD543" s="95"/>
      <c r="AE543" s="95"/>
      <c r="AF543" s="95"/>
      <c r="AP543" s="21"/>
    </row>
    <row r="544" spans="1:44" s="55" customFormat="1">
      <c r="B544" s="241"/>
      <c r="C544" s="241"/>
      <c r="D544" s="241"/>
      <c r="AD544" s="95"/>
      <c r="AE544" s="95"/>
      <c r="AF544" s="95"/>
      <c r="AP544" s="21"/>
    </row>
    <row r="545" spans="2:42" s="55" customFormat="1">
      <c r="B545" s="241"/>
      <c r="C545" s="241"/>
      <c r="D545" s="241"/>
      <c r="AD545" s="95"/>
      <c r="AE545" s="95"/>
      <c r="AF545" s="95"/>
      <c r="AP545" s="21"/>
    </row>
    <row r="546" spans="2:42" s="55" customFormat="1">
      <c r="B546" s="241"/>
      <c r="C546" s="241"/>
      <c r="D546" s="241"/>
      <c r="AD546" s="95"/>
      <c r="AE546" s="95"/>
      <c r="AF546" s="95"/>
      <c r="AP546" s="21"/>
    </row>
    <row r="547" spans="2:42" s="55" customFormat="1">
      <c r="B547" s="241"/>
      <c r="C547" s="241"/>
      <c r="D547" s="241"/>
      <c r="AD547" s="95"/>
      <c r="AE547" s="95"/>
      <c r="AF547" s="95"/>
      <c r="AP547" s="21"/>
    </row>
    <row r="548" spans="2:42" s="55" customFormat="1">
      <c r="B548" s="241"/>
      <c r="C548" s="241"/>
      <c r="D548" s="241"/>
      <c r="AD548" s="95"/>
      <c r="AE548" s="95"/>
      <c r="AF548" s="95"/>
      <c r="AP548" s="21"/>
    </row>
    <row r="549" spans="2:42" s="55" customFormat="1">
      <c r="B549" s="241"/>
      <c r="C549" s="241"/>
      <c r="D549" s="241"/>
      <c r="AD549" s="95"/>
      <c r="AE549" s="95"/>
      <c r="AF549" s="95"/>
      <c r="AP549" s="21"/>
    </row>
    <row r="550" spans="2:42" s="55" customFormat="1">
      <c r="B550" s="241"/>
      <c r="C550" s="241"/>
      <c r="D550" s="241"/>
      <c r="AD550" s="95"/>
      <c r="AE550" s="95"/>
      <c r="AF550" s="95"/>
      <c r="AP550" s="21"/>
    </row>
    <row r="551" spans="2:42" s="55" customFormat="1">
      <c r="B551" s="241"/>
      <c r="C551" s="241"/>
      <c r="D551" s="241"/>
      <c r="AD551" s="95"/>
      <c r="AE551" s="95"/>
      <c r="AF551" s="95"/>
      <c r="AP551" s="21"/>
    </row>
    <row r="552" spans="2:42" s="55" customFormat="1">
      <c r="B552" s="241"/>
      <c r="C552" s="241"/>
      <c r="D552" s="241"/>
      <c r="AD552" s="95"/>
      <c r="AE552" s="95"/>
      <c r="AF552" s="95"/>
      <c r="AP552" s="21"/>
    </row>
    <row r="553" spans="2:42" s="55" customFormat="1">
      <c r="B553" s="241"/>
      <c r="C553" s="241"/>
      <c r="D553" s="241"/>
      <c r="AD553" s="95"/>
      <c r="AE553" s="95"/>
      <c r="AF553" s="95"/>
      <c r="AP553" s="21"/>
    </row>
    <row r="554" spans="2:42" s="55" customFormat="1">
      <c r="B554" s="241"/>
      <c r="C554" s="241"/>
      <c r="D554" s="241"/>
      <c r="AD554" s="95"/>
      <c r="AE554" s="95"/>
      <c r="AF554" s="95"/>
      <c r="AP554" s="21"/>
    </row>
    <row r="555" spans="2:42" s="55" customFormat="1">
      <c r="B555" s="241"/>
      <c r="C555" s="241"/>
      <c r="D555" s="241"/>
      <c r="AD555" s="95"/>
      <c r="AE555" s="95"/>
      <c r="AF555" s="95"/>
      <c r="AP555" s="21"/>
    </row>
    <row r="556" spans="2:42" s="55" customFormat="1">
      <c r="B556" s="241"/>
      <c r="C556" s="241"/>
      <c r="D556" s="241"/>
      <c r="AD556" s="95"/>
      <c r="AE556" s="95"/>
      <c r="AF556" s="95"/>
      <c r="AP556" s="21"/>
    </row>
    <row r="557" spans="2:42" s="55" customFormat="1">
      <c r="B557" s="241"/>
      <c r="C557" s="241"/>
      <c r="D557" s="241"/>
      <c r="AD557" s="95"/>
      <c r="AE557" s="95"/>
      <c r="AF557" s="95"/>
      <c r="AP557" s="21"/>
    </row>
    <row r="558" spans="2:42" s="55" customFormat="1">
      <c r="B558" s="241"/>
      <c r="C558" s="241"/>
      <c r="D558" s="241"/>
      <c r="AD558" s="95"/>
      <c r="AE558" s="95"/>
      <c r="AF558" s="95"/>
      <c r="AP558" s="21"/>
    </row>
    <row r="559" spans="2:42" s="55" customFormat="1">
      <c r="B559" s="241"/>
      <c r="C559" s="241"/>
      <c r="D559" s="241"/>
      <c r="AD559" s="95"/>
      <c r="AE559" s="95"/>
      <c r="AF559" s="95"/>
      <c r="AP559" s="21"/>
    </row>
    <row r="560" spans="2:42" s="55" customFormat="1">
      <c r="B560" s="241"/>
      <c r="C560" s="241"/>
      <c r="D560" s="241"/>
      <c r="AD560" s="95"/>
      <c r="AE560" s="95"/>
      <c r="AF560" s="95"/>
      <c r="AP560" s="21"/>
    </row>
    <row r="561" spans="2:42" s="55" customFormat="1">
      <c r="B561" s="241"/>
      <c r="C561" s="241"/>
      <c r="D561" s="241"/>
      <c r="AD561" s="95"/>
      <c r="AE561" s="95"/>
      <c r="AF561" s="95"/>
      <c r="AP561" s="21"/>
    </row>
    <row r="562" spans="2:42" s="55" customFormat="1">
      <c r="B562" s="241"/>
      <c r="C562" s="241"/>
      <c r="D562" s="241"/>
      <c r="AD562" s="95"/>
      <c r="AE562" s="95"/>
      <c r="AF562" s="95"/>
      <c r="AP562" s="21"/>
    </row>
    <row r="563" spans="2:42" s="55" customFormat="1">
      <c r="B563" s="241"/>
      <c r="C563" s="241"/>
      <c r="D563" s="241"/>
      <c r="AD563" s="95"/>
      <c r="AE563" s="95"/>
      <c r="AF563" s="95"/>
      <c r="AP563" s="21"/>
    </row>
    <row r="564" spans="2:42" s="55" customFormat="1">
      <c r="B564" s="241"/>
      <c r="C564" s="241"/>
      <c r="D564" s="241"/>
      <c r="AD564" s="95"/>
      <c r="AE564" s="95"/>
      <c r="AF564" s="95"/>
      <c r="AP564" s="21"/>
    </row>
    <row r="565" spans="2:42" s="55" customFormat="1">
      <c r="B565" s="241"/>
      <c r="C565" s="241"/>
      <c r="D565" s="241"/>
      <c r="AD565" s="95"/>
      <c r="AE565" s="95"/>
      <c r="AF565" s="95"/>
      <c r="AP565" s="21"/>
    </row>
    <row r="566" spans="2:42" s="55" customFormat="1">
      <c r="B566" s="241"/>
      <c r="C566" s="241"/>
      <c r="D566" s="241"/>
      <c r="AD566" s="95"/>
      <c r="AE566" s="95"/>
      <c r="AF566" s="95"/>
      <c r="AP566" s="21"/>
    </row>
    <row r="567" spans="2:42" s="55" customFormat="1">
      <c r="B567" s="241"/>
      <c r="C567" s="241"/>
      <c r="D567" s="241"/>
      <c r="AD567" s="95"/>
      <c r="AE567" s="95"/>
      <c r="AF567" s="95"/>
      <c r="AP567" s="21"/>
    </row>
    <row r="568" spans="2:42" s="55" customFormat="1">
      <c r="B568" s="241"/>
      <c r="C568" s="241"/>
      <c r="D568" s="241"/>
      <c r="AD568" s="95"/>
      <c r="AE568" s="95"/>
      <c r="AF568" s="95"/>
      <c r="AP568" s="21"/>
    </row>
    <row r="569" spans="2:42" s="55" customFormat="1">
      <c r="B569" s="241"/>
      <c r="C569" s="241"/>
      <c r="D569" s="241"/>
      <c r="AD569" s="95"/>
      <c r="AE569" s="95"/>
      <c r="AF569" s="95"/>
      <c r="AP569" s="21"/>
    </row>
    <row r="570" spans="2:42" s="55" customFormat="1">
      <c r="B570" s="241"/>
      <c r="C570" s="241"/>
      <c r="D570" s="241"/>
      <c r="AD570" s="95"/>
      <c r="AE570" s="95"/>
      <c r="AF570" s="95"/>
      <c r="AP570" s="21"/>
    </row>
    <row r="571" spans="2:42" s="55" customFormat="1">
      <c r="B571" s="241"/>
      <c r="C571" s="241"/>
      <c r="D571" s="241"/>
      <c r="AD571" s="95"/>
      <c r="AE571" s="95"/>
      <c r="AF571" s="95"/>
      <c r="AP571" s="21"/>
    </row>
    <row r="572" spans="2:42" s="55" customFormat="1">
      <c r="B572" s="241"/>
      <c r="C572" s="241"/>
      <c r="D572" s="241"/>
      <c r="AD572" s="95"/>
      <c r="AE572" s="95"/>
      <c r="AF572" s="95"/>
      <c r="AP572" s="21"/>
    </row>
    <row r="573" spans="2:42" s="55" customFormat="1">
      <c r="B573" s="241"/>
      <c r="C573" s="241"/>
      <c r="D573" s="241"/>
      <c r="AD573" s="95"/>
      <c r="AE573" s="95"/>
      <c r="AF573" s="95"/>
      <c r="AP573" s="21"/>
    </row>
    <row r="574" spans="2:42" s="55" customFormat="1">
      <c r="B574" s="241"/>
      <c r="C574" s="241"/>
      <c r="D574" s="241"/>
      <c r="AD574" s="95"/>
      <c r="AE574" s="95"/>
      <c r="AF574" s="95"/>
      <c r="AP574" s="21"/>
    </row>
    <row r="575" spans="2:42" s="55" customFormat="1">
      <c r="B575" s="241"/>
      <c r="C575" s="241"/>
      <c r="D575" s="241"/>
      <c r="AP575" s="21"/>
    </row>
    <row r="576" spans="2:42" s="55" customFormat="1">
      <c r="AP576" s="21"/>
    </row>
    <row r="577" spans="42:42" s="55" customFormat="1">
      <c r="AP577" s="21"/>
    </row>
    <row r="578" spans="42:42" s="55" customFormat="1">
      <c r="AP578" s="21"/>
    </row>
    <row r="579" spans="42:42" s="55" customFormat="1">
      <c r="AP579" s="21"/>
    </row>
    <row r="580" spans="42:42" s="55" customFormat="1">
      <c r="AP580" s="21"/>
    </row>
    <row r="581" spans="42:42" s="55" customFormat="1">
      <c r="AP581" s="21"/>
    </row>
    <row r="582" spans="42:42" s="55" customFormat="1">
      <c r="AP582" s="21"/>
    </row>
    <row r="583" spans="42:42" s="55" customFormat="1">
      <c r="AP583" s="21"/>
    </row>
    <row r="584" spans="42:42" s="55" customFormat="1">
      <c r="AP584" s="21"/>
    </row>
    <row r="585" spans="42:42" s="55" customFormat="1">
      <c r="AP585" s="21"/>
    </row>
    <row r="586" spans="42:42" s="55" customFormat="1">
      <c r="AP586" s="21"/>
    </row>
    <row r="587" spans="42:42" s="55" customFormat="1">
      <c r="AP587" s="21"/>
    </row>
    <row r="588" spans="42:42" s="55" customFormat="1">
      <c r="AP588" s="21"/>
    </row>
    <row r="589" spans="42:42" s="55" customFormat="1">
      <c r="AP589" s="21"/>
    </row>
    <row r="590" spans="42:42" s="55" customFormat="1">
      <c r="AP590" s="21"/>
    </row>
    <row r="591" spans="42:42" s="55" customFormat="1">
      <c r="AP591" s="21"/>
    </row>
    <row r="592" spans="42:42" s="55" customFormat="1">
      <c r="AP592" s="21"/>
    </row>
    <row r="593" spans="42:42" s="55" customFormat="1">
      <c r="AP593" s="21"/>
    </row>
    <row r="594" spans="42:42" s="55" customFormat="1">
      <c r="AP594" s="21"/>
    </row>
    <row r="595" spans="42:42" s="55" customFormat="1">
      <c r="AP595" s="21"/>
    </row>
    <row r="596" spans="42:42" s="55" customFormat="1">
      <c r="AP596" s="21"/>
    </row>
    <row r="597" spans="42:42" s="55" customFormat="1">
      <c r="AP597" s="21"/>
    </row>
    <row r="598" spans="42:42" s="55" customFormat="1">
      <c r="AP598" s="21"/>
    </row>
    <row r="599" spans="42:42" s="55" customFormat="1">
      <c r="AP599" s="21"/>
    </row>
    <row r="600" spans="42:42" s="55" customFormat="1">
      <c r="AP600" s="21"/>
    </row>
    <row r="601" spans="42:42" s="55" customFormat="1">
      <c r="AP601" s="21"/>
    </row>
    <row r="602" spans="42:42" s="55" customFormat="1">
      <c r="AP602" s="21"/>
    </row>
    <row r="603" spans="42:42" s="55" customFormat="1">
      <c r="AP603" s="21"/>
    </row>
    <row r="604" spans="42:42" s="55" customFormat="1">
      <c r="AP604" s="21"/>
    </row>
    <row r="605" spans="42:42" s="55" customFormat="1">
      <c r="AP605" s="21"/>
    </row>
    <row r="606" spans="42:42" s="55" customFormat="1">
      <c r="AP606" s="21"/>
    </row>
    <row r="607" spans="42:42" s="55" customFormat="1">
      <c r="AP607" s="21"/>
    </row>
    <row r="608" spans="42:42" s="55" customFormat="1">
      <c r="AP608" s="21"/>
    </row>
    <row r="609" spans="42:42" s="55" customFormat="1">
      <c r="AP609" s="21"/>
    </row>
    <row r="610" spans="42:42" s="55" customFormat="1">
      <c r="AP610" s="21"/>
    </row>
  </sheetData>
  <sheetProtection algorithmName="SHA-512" hashValue="nnfV9Ddi60SonDN0GpdopmQkY2zgcxTySKEbQz01SRF3TGEWHrYV+OvLKlg2942dkYGgPK/O1foKBuayX8WwBg==" saltValue="P+6ANYWwtKULiYdDuXXGPw==" spinCount="100000" sheet="1" objects="1" scenarios="1"/>
  <mergeCells count="41">
    <mergeCell ref="Q13:R14"/>
    <mergeCell ref="K14:L14"/>
    <mergeCell ref="K15:L15"/>
    <mergeCell ref="A21:A23"/>
    <mergeCell ref="E5:E6"/>
    <mergeCell ref="I5:I6"/>
    <mergeCell ref="E21:E23"/>
    <mergeCell ref="M20:O20"/>
    <mergeCell ref="F21:F23"/>
    <mergeCell ref="J21:L23"/>
    <mergeCell ref="M21:O23"/>
    <mergeCell ref="G21:I23"/>
    <mergeCell ref="G20:I20"/>
    <mergeCell ref="K19:L19"/>
    <mergeCell ref="B21:B23"/>
    <mergeCell ref="K16:L16"/>
    <mergeCell ref="A5:A6"/>
    <mergeCell ref="F5:F6"/>
    <mergeCell ref="G5:G6"/>
    <mergeCell ref="B5:D5"/>
    <mergeCell ref="Q7:Q8"/>
    <mergeCell ref="K8:L8"/>
    <mergeCell ref="K7:L7"/>
    <mergeCell ref="H5:H6"/>
    <mergeCell ref="L5:N5"/>
    <mergeCell ref="C21:C23"/>
    <mergeCell ref="D21:D23"/>
    <mergeCell ref="Q65:AB65"/>
    <mergeCell ref="B1:F4"/>
    <mergeCell ref="J2:J4"/>
    <mergeCell ref="Q5:Q6"/>
    <mergeCell ref="K6:L6"/>
    <mergeCell ref="K9:L9"/>
    <mergeCell ref="Q9:Q10"/>
    <mergeCell ref="K10:L10"/>
    <mergeCell ref="Q16:R17"/>
    <mergeCell ref="K17:L17"/>
    <mergeCell ref="K18:L18"/>
    <mergeCell ref="K11:L11"/>
    <mergeCell ref="K12:L12"/>
    <mergeCell ref="K13:L13"/>
  </mergeCells>
  <phoneticPr fontId="71" type="noConversion"/>
  <conditionalFormatting sqref="H7:I18">
    <cfRule type="cellIs" dxfId="36" priority="20" operator="lessThan">
      <formula>0</formula>
    </cfRule>
  </conditionalFormatting>
  <conditionalFormatting sqref="O7:O18">
    <cfRule type="dataBar" priority="5">
      <dataBar>
        <cfvo type="min"/>
        <cfvo type="max"/>
        <color rgb="FF8DC9FF"/>
      </dataBar>
      <extLst>
        <ext xmlns:x14="http://schemas.microsoft.com/office/spreadsheetml/2009/9/main" uri="{B025F937-C7B1-47D3-B67F-A62EFF666E3E}">
          <x14:id>{5E6F41B0-8633-0943-8A77-C5B066209502}</x14:id>
        </ext>
      </extLst>
    </cfRule>
    <cfRule type="containsBlanks" dxfId="35" priority="18">
      <formula>LEN(TRIM(O7))=0</formula>
    </cfRule>
  </conditionalFormatting>
  <conditionalFormatting sqref="B22:B23 A1:O2 A4:O4 B3:O3 A5:B5 E5:O5 A6:O21 E22:O23">
    <cfRule type="cellIs" dxfId="34" priority="17" operator="lessThan">
      <formula>0</formula>
    </cfRule>
  </conditionalFormatting>
  <conditionalFormatting sqref="AE338:AE359">
    <cfRule type="containsText" dxfId="33" priority="3" operator="containsText" text="sábado">
      <formula>NOT(ISERROR(SEARCH("sábado",AE338)))</formula>
    </cfRule>
    <cfRule type="containsText" dxfId="32" priority="4" operator="containsText" text="sábado">
      <formula>NOT(ISERROR(SEARCH("sábado",AE338)))</formula>
    </cfRule>
  </conditionalFormatting>
  <conditionalFormatting sqref="AE66:AE337">
    <cfRule type="containsText" dxfId="31" priority="1" operator="containsText" text="sábado">
      <formula>NOT(ISERROR(SEARCH("sábado",AE66)))</formula>
    </cfRule>
    <cfRule type="containsText" dxfId="30" priority="2" operator="containsText" text="sábado">
      <formula>NOT(ISERROR(SEARCH("sábado",AE66)))</formula>
    </cfRule>
  </conditionalFormatting>
  <hyperlinks>
    <hyperlink ref="A3" location="Configurar!A1" display="Configurar" xr:uid="{2C92668B-D8C1-A243-9780-0AB412B51A01}"/>
  </hyperlinks>
  <pageMargins left="0.511811024" right="0.511811024" top="0.78740157499999996" bottom="0.78740157499999996" header="0.31496062000000002" footer="0.31496062000000002"/>
  <pageSetup paperSize="9" orientation="portrait" horizontalDpi="0" verticalDpi="0"/>
  <ignoredErrors>
    <ignoredError sqref="K7 L17 L16 L15 L14 L13 L12 L11 L10 L9 L8 L18 K17 K8 K9 K10 K11 K12 K13 K14 K15 K16 B8:B17 G7 G8 G9 G10 G11 G12 G13 G14 G15 G16 G17" unlockedFormula="1"/>
    <ignoredError sqref="AB67:AB1048576" evalError="1"/>
  </ignoredErrors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E6F41B0-8633-0943-8A77-C5B066209502}">
            <x14:dataBar minLength="0" maxLength="100" gradient="0">
              <x14:cfvo type="autoMin"/>
              <x14:cfvo type="autoMax"/>
              <x14:negativeFillColor rgb="FFFF634B"/>
              <x14:axisColor theme="0" tint="-0.249977111117893"/>
            </x14:dataBar>
          </x14:cfRule>
          <xm:sqref>O7:O18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9AB15-53C8-D741-86F2-891F9D688169}">
  <sheetPr codeName="Planilha15">
    <tabColor theme="7" tint="-0.499984740745262"/>
  </sheetPr>
  <dimension ref="A1:EC589"/>
  <sheetViews>
    <sheetView showGridLines="0" showRowColHeaders="0" topLeftCell="B1" zoomScaleNormal="100" workbookViewId="0">
      <selection activeCell="G4" sqref="G4"/>
    </sheetView>
  </sheetViews>
  <sheetFormatPr defaultColWidth="9.125" defaultRowHeight="15.75"/>
  <cols>
    <col min="1" max="1" width="12" style="297" customWidth="1"/>
    <col min="2" max="4" width="16.625" style="297" customWidth="1"/>
    <col min="5" max="5" width="15.125" style="297" customWidth="1"/>
    <col min="6" max="6" width="16.625" style="297" customWidth="1"/>
    <col min="7" max="7" width="16.5" style="297" customWidth="1"/>
    <col min="8" max="9" width="16.375" style="297" customWidth="1"/>
    <col min="10" max="10" width="17.125" style="297" customWidth="1"/>
    <col min="11" max="11" width="13.5" style="297" customWidth="1"/>
    <col min="12" max="12" width="3.875" style="297" customWidth="1"/>
    <col min="13" max="13" width="10.375" style="297" customWidth="1"/>
    <col min="14" max="14" width="10.875" style="297" customWidth="1"/>
    <col min="15" max="15" width="10.375" style="297" customWidth="1"/>
    <col min="16" max="16" width="10.5" style="297" customWidth="1"/>
    <col min="17" max="17" width="11.625" style="297" customWidth="1"/>
    <col min="18" max="18" width="4.5" style="297" customWidth="1"/>
    <col min="19" max="19" width="11.625" style="356" customWidth="1"/>
    <col min="20" max="20" width="11.5" style="356" customWidth="1"/>
    <col min="21" max="23" width="9.125" style="356"/>
    <col min="24" max="24" width="5.125" style="356" customWidth="1"/>
    <col min="25" max="33" width="9.125" style="356"/>
    <col min="34" max="34" width="7.375" style="356" customWidth="1"/>
    <col min="35" max="35" width="6.875" style="356" customWidth="1"/>
    <col min="36" max="42" width="9.125" style="356"/>
    <col min="43" max="43" width="11.625" style="297" bestFit="1" customWidth="1"/>
    <col min="44" max="44" width="12" style="356" customWidth="1"/>
    <col min="45" max="45" width="11.5" style="297" bestFit="1" customWidth="1"/>
    <col min="46" max="46" width="12.625" style="297" customWidth="1"/>
    <col min="47" max="88" width="9.125" style="297"/>
    <col min="89" max="133" width="9.125" style="288"/>
    <col min="134" max="16384" width="9.125" style="297"/>
  </cols>
  <sheetData>
    <row r="1" spans="1:133" s="265" customFormat="1" ht="11.25" customHeight="1">
      <c r="A1" s="264"/>
      <c r="B1" s="660" t="s">
        <v>37</v>
      </c>
      <c r="C1" s="660"/>
      <c r="D1" s="660"/>
      <c r="E1" s="660"/>
      <c r="F1" s="660"/>
      <c r="O1" s="266"/>
      <c r="P1" s="266"/>
      <c r="Q1" s="266"/>
      <c r="R1" s="266"/>
    </row>
    <row r="2" spans="1:133" s="281" customFormat="1" ht="18.75" customHeight="1">
      <c r="A2" s="264"/>
      <c r="B2" s="660"/>
      <c r="C2" s="660"/>
      <c r="D2" s="660"/>
      <c r="E2" s="660"/>
      <c r="F2" s="660"/>
      <c r="G2" s="267"/>
      <c r="H2" s="267"/>
      <c r="I2" s="267"/>
      <c r="J2" s="268"/>
      <c r="K2" s="269"/>
      <c r="L2" s="661"/>
      <c r="M2" s="270"/>
      <c r="N2" s="271"/>
      <c r="O2" s="272"/>
      <c r="P2" s="272"/>
      <c r="Q2" s="272"/>
      <c r="R2" s="272"/>
      <c r="S2" s="267"/>
      <c r="T2" s="267"/>
      <c r="U2" s="267"/>
      <c r="V2" s="267"/>
      <c r="W2" s="267"/>
      <c r="X2" s="267"/>
      <c r="Y2" s="267"/>
      <c r="Z2" s="462" t="s">
        <v>129</v>
      </c>
      <c r="AA2" s="267"/>
      <c r="AB2" s="267"/>
      <c r="AC2" s="267"/>
      <c r="AD2" s="267"/>
      <c r="AE2" s="267"/>
      <c r="AF2" s="267"/>
      <c r="AG2" s="267"/>
      <c r="AH2" s="267"/>
      <c r="AI2" s="267"/>
      <c r="AJ2" s="274"/>
      <c r="AK2" s="274"/>
      <c r="AL2" s="274"/>
      <c r="AM2" s="274"/>
      <c r="AN2" s="274"/>
      <c r="AO2" s="274"/>
      <c r="AP2" s="275"/>
      <c r="AQ2" s="276"/>
      <c r="AR2" s="277"/>
      <c r="AS2" s="278"/>
      <c r="AT2" s="279"/>
      <c r="AU2" s="280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73"/>
      <c r="CO2" s="273"/>
      <c r="CP2" s="273"/>
      <c r="CQ2" s="273"/>
      <c r="CR2" s="273"/>
      <c r="CS2" s="273"/>
      <c r="CT2" s="273"/>
      <c r="CU2" s="273"/>
      <c r="CV2" s="273"/>
      <c r="CW2" s="273"/>
      <c r="CX2" s="273"/>
      <c r="CY2" s="273"/>
      <c r="CZ2" s="273"/>
      <c r="DA2" s="273"/>
      <c r="DB2" s="273"/>
      <c r="DC2" s="273"/>
      <c r="DD2" s="273"/>
      <c r="DE2" s="273"/>
      <c r="DF2" s="273"/>
      <c r="DG2" s="273"/>
      <c r="DH2" s="273"/>
      <c r="DI2" s="273"/>
      <c r="DJ2" s="273"/>
      <c r="DK2" s="273"/>
      <c r="DL2" s="273"/>
      <c r="DM2" s="273"/>
      <c r="DN2" s="273"/>
      <c r="DO2" s="273"/>
      <c r="DP2" s="273"/>
      <c r="DQ2" s="273"/>
      <c r="DR2" s="273"/>
      <c r="DS2" s="273"/>
      <c r="DT2" s="273"/>
      <c r="DU2" s="273"/>
      <c r="DV2" s="273"/>
      <c r="DW2" s="273"/>
      <c r="DX2" s="273"/>
      <c r="DY2" s="273"/>
      <c r="DZ2" s="273"/>
      <c r="EA2" s="273"/>
      <c r="EB2" s="273"/>
      <c r="EC2" s="273"/>
    </row>
    <row r="3" spans="1:133" s="281" customFormat="1" ht="18" customHeight="1" thickBot="1">
      <c r="A3" s="264"/>
      <c r="B3" s="660"/>
      <c r="C3" s="660"/>
      <c r="D3" s="660"/>
      <c r="E3" s="660"/>
      <c r="F3" s="660"/>
      <c r="G3" s="282"/>
      <c r="H3" s="282"/>
      <c r="I3" s="282"/>
      <c r="J3" s="283"/>
      <c r="K3" s="283"/>
      <c r="L3" s="661"/>
      <c r="M3" s="270"/>
      <c r="N3" s="271"/>
      <c r="O3" s="272"/>
      <c r="P3" s="272"/>
      <c r="Q3" s="272"/>
      <c r="R3" s="272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74"/>
      <c r="AK3" s="274"/>
      <c r="AL3" s="274"/>
      <c r="AM3" s="274"/>
      <c r="AN3" s="274"/>
      <c r="AO3" s="274"/>
      <c r="AP3" s="275"/>
      <c r="AQ3" s="276"/>
      <c r="AR3" s="277"/>
      <c r="AS3" s="278"/>
      <c r="AT3" s="279"/>
      <c r="AU3" s="280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</row>
    <row r="4" spans="1:133" s="281" customFormat="1" ht="21.95" customHeight="1" thickBot="1">
      <c r="A4" s="284" t="s">
        <v>90</v>
      </c>
      <c r="B4" s="660"/>
      <c r="C4" s="660"/>
      <c r="D4" s="660"/>
      <c r="E4" s="660"/>
      <c r="F4" s="660"/>
      <c r="G4" s="246">
        <v>0</v>
      </c>
      <c r="H4" s="662" t="s">
        <v>81</v>
      </c>
      <c r="I4" s="663"/>
      <c r="J4" s="663"/>
      <c r="K4" s="663"/>
      <c r="L4" s="661"/>
      <c r="M4" s="270"/>
      <c r="N4" s="271"/>
      <c r="O4" s="272"/>
      <c r="P4" s="272"/>
      <c r="Q4" s="272"/>
      <c r="R4" s="272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267"/>
      <c r="AG4" s="267"/>
      <c r="AH4" s="267"/>
      <c r="AI4" s="267"/>
      <c r="AJ4" s="274"/>
      <c r="AK4" s="274"/>
      <c r="AL4" s="274"/>
      <c r="AM4" s="274"/>
      <c r="AN4" s="274"/>
      <c r="AO4" s="274"/>
      <c r="AP4" s="275"/>
      <c r="AQ4" s="276"/>
      <c r="AR4" s="277"/>
      <c r="AS4" s="278"/>
      <c r="AT4" s="279"/>
      <c r="AU4" s="280"/>
      <c r="AV4" s="273"/>
      <c r="AW4" s="273"/>
      <c r="AX4" s="273"/>
      <c r="AY4" s="273"/>
      <c r="AZ4" s="273"/>
      <c r="BA4" s="273"/>
      <c r="BB4" s="273"/>
      <c r="BC4" s="273"/>
      <c r="BD4" s="273"/>
      <c r="BE4" s="273"/>
      <c r="BF4" s="273"/>
      <c r="BG4" s="273"/>
      <c r="BH4" s="273"/>
      <c r="BI4" s="273"/>
      <c r="BJ4" s="273"/>
      <c r="BK4" s="273"/>
      <c r="BL4" s="273"/>
      <c r="BM4" s="273"/>
      <c r="BN4" s="273"/>
      <c r="BO4" s="273"/>
      <c r="BP4" s="273"/>
      <c r="BQ4" s="273"/>
      <c r="BR4" s="273"/>
      <c r="BS4" s="273"/>
      <c r="BT4" s="273"/>
      <c r="BU4" s="273"/>
      <c r="BV4" s="273"/>
      <c r="BW4" s="273"/>
      <c r="BX4" s="273"/>
      <c r="BY4" s="273"/>
      <c r="BZ4" s="273"/>
      <c r="CA4" s="273"/>
      <c r="CB4" s="273"/>
      <c r="CC4" s="273"/>
      <c r="CD4" s="273"/>
      <c r="CE4" s="273"/>
      <c r="CF4" s="273"/>
      <c r="CG4" s="273"/>
      <c r="CH4" s="273"/>
      <c r="CI4" s="273"/>
      <c r="CJ4" s="273"/>
      <c r="CK4" s="273"/>
      <c r="CL4" s="273"/>
      <c r="CM4" s="273"/>
      <c r="CN4" s="273"/>
      <c r="CO4" s="273"/>
      <c r="CP4" s="273"/>
      <c r="CQ4" s="273"/>
      <c r="CR4" s="273"/>
      <c r="CS4" s="273"/>
      <c r="CT4" s="273"/>
      <c r="CU4" s="273"/>
      <c r="CV4" s="273"/>
      <c r="CW4" s="273"/>
      <c r="CX4" s="273"/>
      <c r="CY4" s="273"/>
      <c r="CZ4" s="273"/>
      <c r="DA4" s="273"/>
      <c r="DB4" s="273"/>
      <c r="DC4" s="273"/>
      <c r="DD4" s="273"/>
      <c r="DE4" s="273"/>
      <c r="DF4" s="273"/>
      <c r="DG4" s="273"/>
      <c r="DH4" s="273"/>
      <c r="DI4" s="273"/>
      <c r="DJ4" s="273"/>
      <c r="DK4" s="273"/>
      <c r="DL4" s="273"/>
      <c r="DM4" s="273"/>
      <c r="DN4" s="273"/>
      <c r="DO4" s="273"/>
      <c r="DP4" s="273"/>
      <c r="DQ4" s="273"/>
      <c r="DR4" s="273"/>
      <c r="DS4" s="273"/>
      <c r="DT4" s="273"/>
      <c r="DU4" s="273"/>
      <c r="DV4" s="273"/>
      <c r="DW4" s="273"/>
      <c r="DX4" s="273"/>
      <c r="DY4" s="273"/>
      <c r="DZ4" s="273"/>
      <c r="EA4" s="273"/>
      <c r="EB4" s="273"/>
      <c r="EC4" s="273"/>
    </row>
    <row r="5" spans="1:133" s="291" customFormat="1" ht="21" customHeight="1" thickBot="1">
      <c r="A5" s="264"/>
      <c r="B5" s="660"/>
      <c r="C5" s="660"/>
      <c r="D5" s="660"/>
      <c r="E5" s="660"/>
      <c r="F5" s="660"/>
      <c r="G5" s="245">
        <v>0</v>
      </c>
      <c r="H5" s="664" t="s">
        <v>80</v>
      </c>
      <c r="I5" s="665"/>
      <c r="J5" s="665"/>
      <c r="K5" s="665"/>
      <c r="L5" s="661"/>
      <c r="M5" s="270"/>
      <c r="N5" s="285"/>
      <c r="O5" s="286"/>
      <c r="P5" s="287"/>
      <c r="Q5" s="287"/>
      <c r="R5" s="287"/>
      <c r="S5" s="265"/>
      <c r="T5" s="265"/>
      <c r="U5" s="265"/>
      <c r="V5" s="265"/>
      <c r="W5" s="265"/>
      <c r="X5" s="265"/>
      <c r="Y5" s="265"/>
      <c r="Z5" s="464"/>
      <c r="AA5" s="464"/>
      <c r="AB5" s="265"/>
      <c r="AC5" s="265"/>
      <c r="AD5" s="265"/>
      <c r="AE5" s="265"/>
      <c r="AF5" s="265"/>
      <c r="AG5" s="265"/>
      <c r="AH5" s="265"/>
      <c r="AI5" s="265"/>
      <c r="AJ5" s="289"/>
      <c r="AK5" s="289"/>
      <c r="AL5" s="289"/>
      <c r="AM5" s="289"/>
      <c r="AN5" s="289"/>
      <c r="AO5" s="289"/>
      <c r="AP5" s="275"/>
      <c r="AQ5" s="276"/>
      <c r="AR5" s="277"/>
      <c r="AS5" s="278"/>
      <c r="AT5" s="279"/>
      <c r="AU5" s="290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8"/>
      <c r="CY5" s="288"/>
      <c r="CZ5" s="288"/>
      <c r="DA5" s="288"/>
      <c r="DB5" s="288"/>
      <c r="DC5" s="288"/>
      <c r="DD5" s="288"/>
      <c r="DE5" s="288"/>
      <c r="DF5" s="288"/>
      <c r="DG5" s="288"/>
      <c r="DH5" s="288"/>
      <c r="DI5" s="288"/>
      <c r="DJ5" s="288"/>
      <c r="DK5" s="288"/>
      <c r="DL5" s="288"/>
      <c r="DM5" s="288"/>
      <c r="DN5" s="288"/>
      <c r="DO5" s="288"/>
      <c r="DP5" s="288"/>
      <c r="DQ5" s="288"/>
      <c r="DR5" s="288"/>
      <c r="DS5" s="288"/>
      <c r="DT5" s="288"/>
      <c r="DU5" s="288"/>
      <c r="DV5" s="288"/>
      <c r="DW5" s="288"/>
      <c r="DX5" s="288"/>
      <c r="DY5" s="288"/>
      <c r="DZ5" s="288"/>
      <c r="EA5" s="288"/>
      <c r="EB5" s="288"/>
      <c r="EC5" s="288"/>
    </row>
    <row r="6" spans="1:133" ht="18.95" customHeight="1" thickTop="1">
      <c r="A6" s="638" t="s">
        <v>77</v>
      </c>
      <c r="B6" s="668" t="s">
        <v>128</v>
      </c>
      <c r="C6" s="669"/>
      <c r="D6" s="669"/>
      <c r="E6" s="639" t="s">
        <v>98</v>
      </c>
      <c r="F6" s="639" t="s">
        <v>99</v>
      </c>
      <c r="G6" s="292" t="s">
        <v>79</v>
      </c>
      <c r="H6" s="293" t="s">
        <v>85</v>
      </c>
      <c r="I6" s="293" t="s">
        <v>85</v>
      </c>
      <c r="J6" s="294" t="s">
        <v>103</v>
      </c>
      <c r="K6" s="666" t="s">
        <v>70</v>
      </c>
      <c r="L6" s="295"/>
      <c r="M6" s="637" t="s">
        <v>71</v>
      </c>
      <c r="N6" s="637"/>
      <c r="O6" s="637"/>
      <c r="P6" s="637"/>
      <c r="Q6" s="637"/>
      <c r="R6" s="296"/>
      <c r="S6" s="637" t="s">
        <v>71</v>
      </c>
      <c r="T6" s="637"/>
      <c r="U6" s="637"/>
      <c r="V6" s="637"/>
      <c r="W6" s="637"/>
      <c r="X6" s="296"/>
      <c r="Y6" s="265"/>
      <c r="Z6" s="464"/>
      <c r="AA6" s="464"/>
      <c r="AB6" s="265"/>
      <c r="AC6" s="265"/>
      <c r="AD6" s="265"/>
      <c r="AE6" s="265"/>
      <c r="AF6" s="265"/>
      <c r="AG6" s="265"/>
      <c r="AH6" s="265"/>
      <c r="AI6" s="265"/>
      <c r="AJ6" s="274"/>
      <c r="AK6" s="274"/>
      <c r="AL6" s="274"/>
      <c r="AM6" s="274"/>
      <c r="AN6" s="274"/>
      <c r="AO6" s="274"/>
      <c r="AP6" s="275"/>
      <c r="AQ6" s="276"/>
      <c r="AR6" s="277"/>
      <c r="AS6" s="278"/>
      <c r="AT6" s="279"/>
      <c r="AU6" s="290"/>
      <c r="AV6" s="288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288"/>
      <c r="BM6" s="288"/>
      <c r="BN6" s="288"/>
      <c r="BO6" s="288"/>
      <c r="BP6" s="288"/>
      <c r="BQ6" s="288"/>
      <c r="BR6" s="288"/>
      <c r="BS6" s="288"/>
      <c r="BT6" s="288"/>
      <c r="BU6" s="288"/>
      <c r="BV6" s="288"/>
      <c r="BW6" s="288"/>
      <c r="BX6" s="288"/>
      <c r="BY6" s="288"/>
      <c r="BZ6" s="288"/>
      <c r="CA6" s="288"/>
      <c r="CB6" s="288"/>
      <c r="CC6" s="288"/>
      <c r="CD6" s="288"/>
      <c r="CE6" s="288"/>
      <c r="CF6" s="288"/>
      <c r="CG6" s="288"/>
      <c r="CH6" s="288"/>
      <c r="CI6" s="288"/>
      <c r="CJ6" s="288"/>
    </row>
    <row r="7" spans="1:133" ht="15.95" customHeight="1" thickBot="1">
      <c r="A7" s="638"/>
      <c r="B7" s="379" t="s">
        <v>83</v>
      </c>
      <c r="C7" s="457" t="s">
        <v>38</v>
      </c>
      <c r="D7" s="458" t="s">
        <v>39</v>
      </c>
      <c r="E7" s="640"/>
      <c r="F7" s="640"/>
      <c r="G7" s="292" t="s">
        <v>78</v>
      </c>
      <c r="H7" s="292" t="s">
        <v>87</v>
      </c>
      <c r="I7" s="292" t="s">
        <v>86</v>
      </c>
      <c r="J7" s="378" t="s">
        <v>104</v>
      </c>
      <c r="K7" s="667"/>
      <c r="L7" s="298"/>
      <c r="M7" s="298"/>
      <c r="N7" s="298"/>
      <c r="O7" s="298"/>
      <c r="P7" s="298"/>
      <c r="Q7" s="298"/>
      <c r="R7" s="299"/>
      <c r="S7" s="298"/>
      <c r="T7" s="298"/>
      <c r="U7" s="298"/>
      <c r="V7" s="298"/>
      <c r="W7" s="298"/>
      <c r="X7" s="299"/>
      <c r="Y7" s="265"/>
      <c r="Z7" s="464"/>
      <c r="AA7" s="464"/>
      <c r="AB7" s="265"/>
      <c r="AC7" s="265"/>
      <c r="AD7" s="265"/>
      <c r="AE7" s="265"/>
      <c r="AF7" s="265"/>
      <c r="AG7" s="265"/>
      <c r="AH7" s="265"/>
      <c r="AI7" s="265"/>
      <c r="AJ7" s="289"/>
      <c r="AK7" s="289"/>
      <c r="AL7" s="289"/>
      <c r="AM7" s="289"/>
      <c r="AN7" s="289"/>
      <c r="AO7" s="289"/>
      <c r="AP7" s="275"/>
      <c r="AQ7" s="276"/>
      <c r="AR7" s="277"/>
      <c r="AS7" s="278"/>
      <c r="AT7" s="279"/>
      <c r="AU7" s="290"/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  <c r="CD7" s="288"/>
      <c r="CE7" s="288"/>
      <c r="CF7" s="288"/>
      <c r="CG7" s="288"/>
      <c r="CH7" s="288"/>
      <c r="CI7" s="288"/>
      <c r="CJ7" s="288"/>
    </row>
    <row r="8" spans="1:133" ht="15.95" customHeight="1">
      <c r="A8" s="300" t="s">
        <v>1</v>
      </c>
      <c r="B8" s="301">
        <f>'MÊS TESTE'!B$33+'MÊS TESTE'!H$33</f>
        <v>0</v>
      </c>
      <c r="C8" s="459">
        <f>ANUAL!Q100</f>
        <v>0</v>
      </c>
      <c r="D8" s="460">
        <f>ANUAL!Q111</f>
        <v>0</v>
      </c>
      <c r="E8" s="302">
        <f t="shared" ref="E8:E19" si="0">IF(B8&gt;0,B8*0.2,0)</f>
        <v>0</v>
      </c>
      <c r="F8" s="303">
        <f>'MÊS TESTE'!$J$33</f>
        <v>0</v>
      </c>
      <c r="G8" s="304">
        <f>IF(G4&lt;0,SUM(G4,B8),B8)</f>
        <v>0</v>
      </c>
      <c r="H8" s="305">
        <f>F8</f>
        <v>0</v>
      </c>
      <c r="I8" s="305">
        <f>IF(G8&gt;0,IF(SUM(E8,G5)&lt;0,SUM(E8,G5),),IF(J8=0,G5,0))</f>
        <v>0</v>
      </c>
      <c r="J8" s="306">
        <f>IF(B8&gt;0,IF(G8&gt;0,IF(Z8&gt;0,SUM(E8,H8,G5,IF(G5&lt;0,Z7,0),0))))*-1</f>
        <v>0</v>
      </c>
      <c r="K8" s="242"/>
      <c r="L8" s="307"/>
      <c r="M8" s="635" t="s">
        <v>74</v>
      </c>
      <c r="N8" s="635"/>
      <c r="O8" s="635"/>
      <c r="P8" s="635"/>
      <c r="Q8" s="635"/>
      <c r="R8" s="308"/>
      <c r="S8" s="635" t="s">
        <v>76</v>
      </c>
      <c r="T8" s="635"/>
      <c r="U8" s="635"/>
      <c r="V8" s="635"/>
      <c r="W8" s="635"/>
      <c r="X8" s="308"/>
      <c r="Y8" s="265"/>
      <c r="Z8" s="290">
        <f>IF(G8&gt;0,SUM(G5,E8),IF(G5&lt;&gt;0,G5,0))</f>
        <v>0</v>
      </c>
      <c r="AA8" s="464"/>
      <c r="AB8" s="265"/>
      <c r="AC8" s="265"/>
      <c r="AD8" s="265"/>
      <c r="AE8" s="265"/>
      <c r="AF8" s="265"/>
      <c r="AG8" s="265"/>
      <c r="AH8" s="265"/>
      <c r="AI8" s="265"/>
      <c r="AJ8" s="274"/>
      <c r="AK8" s="274"/>
      <c r="AL8" s="274"/>
      <c r="AM8" s="274"/>
      <c r="AN8" s="274"/>
      <c r="AO8" s="274"/>
      <c r="AP8" s="275"/>
      <c r="AQ8" s="276"/>
      <c r="AR8" s="277"/>
      <c r="AS8" s="278"/>
      <c r="AT8" s="279"/>
      <c r="AU8" s="290"/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288"/>
      <c r="BY8" s="288"/>
      <c r="BZ8" s="288"/>
      <c r="CA8" s="288"/>
      <c r="CB8" s="288"/>
      <c r="CC8" s="288"/>
      <c r="CD8" s="288"/>
      <c r="CE8" s="288"/>
      <c r="CF8" s="288"/>
      <c r="CG8" s="288"/>
      <c r="CH8" s="288"/>
      <c r="CI8" s="288"/>
      <c r="CJ8" s="288"/>
    </row>
    <row r="9" spans="1:133" ht="15.95" customHeight="1">
      <c r="A9" s="300" t="s">
        <v>2</v>
      </c>
      <c r="B9" s="301">
        <f>FEV!B$33+FEV!H$33</f>
        <v>0</v>
      </c>
      <c r="C9" s="459">
        <v>0</v>
      </c>
      <c r="D9" s="460">
        <v>0</v>
      </c>
      <c r="E9" s="302">
        <f t="shared" si="0"/>
        <v>0</v>
      </c>
      <c r="F9" s="303">
        <f>FEV!$J$33</f>
        <v>0</v>
      </c>
      <c r="G9" s="304">
        <f t="shared" ref="G9:G19" si="1">IF(B9&lt;&gt;0,SUM(G8,B9),G8)</f>
        <v>0</v>
      </c>
      <c r="H9" s="305">
        <f t="shared" ref="H9:H19" si="2">IF(J8=0,SUM(H8,F9),F9)</f>
        <v>0</v>
      </c>
      <c r="I9" s="305">
        <f>IF(G9&gt;0,IF(SUM(E9,I8)&lt;0,SUM(E9,I8),),IF(J9=0,I8,0))</f>
        <v>0</v>
      </c>
      <c r="J9" s="306">
        <f>IF(B9&gt;0,IF(G9&gt;0,IF(Z9&gt;0,SUM(E9,H9,IF(I8&lt;0,Z8,0),0))))*-1</f>
        <v>0</v>
      </c>
      <c r="K9" s="243"/>
      <c r="L9" s="307"/>
      <c r="M9" s="309"/>
      <c r="N9" s="636" t="s">
        <v>73</v>
      </c>
      <c r="O9" s="636"/>
      <c r="P9" s="636"/>
      <c r="Q9" s="310"/>
      <c r="R9" s="308"/>
      <c r="S9" s="309"/>
      <c r="T9" s="636" t="s">
        <v>73</v>
      </c>
      <c r="U9" s="636"/>
      <c r="V9" s="636"/>
      <c r="W9" s="310"/>
      <c r="X9" s="308"/>
      <c r="Y9" s="265"/>
      <c r="Z9" s="290">
        <f>IF(G9&gt;0,SUM(I8,E9),IF(I8&lt;&gt;0,I8,0))</f>
        <v>0</v>
      </c>
      <c r="AA9" s="464"/>
      <c r="AB9" s="265"/>
      <c r="AC9" s="265"/>
      <c r="AD9" s="265"/>
      <c r="AE9" s="265"/>
      <c r="AF9" s="265"/>
      <c r="AG9" s="265"/>
      <c r="AH9" s="265"/>
      <c r="AI9" s="265"/>
      <c r="AJ9" s="289"/>
      <c r="AK9" s="289"/>
      <c r="AL9" s="289"/>
      <c r="AM9" s="289"/>
      <c r="AN9" s="289"/>
      <c r="AO9" s="289"/>
      <c r="AP9" s="275"/>
      <c r="AQ9" s="276"/>
      <c r="AR9" s="277"/>
      <c r="AS9" s="278"/>
      <c r="AT9" s="279"/>
      <c r="AU9" s="290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</row>
    <row r="10" spans="1:133" ht="17.25">
      <c r="A10" s="300" t="s">
        <v>4</v>
      </c>
      <c r="B10" s="301">
        <f>MAR!B$33+MAR!H$33</f>
        <v>0</v>
      </c>
      <c r="C10" s="459">
        <v>0</v>
      </c>
      <c r="D10" s="460">
        <v>0</v>
      </c>
      <c r="E10" s="302">
        <f t="shared" si="0"/>
        <v>0</v>
      </c>
      <c r="F10" s="303">
        <f>MAR!$J$33</f>
        <v>0</v>
      </c>
      <c r="G10" s="304">
        <f t="shared" si="1"/>
        <v>0</v>
      </c>
      <c r="H10" s="305">
        <f t="shared" si="2"/>
        <v>0</v>
      </c>
      <c r="I10" s="305">
        <f t="shared" ref="I10:I19" si="3">IF(G10&gt;0,IF(SUM(E10,I9)&lt;0,SUM(E10,I9),),IF(J10=0,I9,0))</f>
        <v>0</v>
      </c>
      <c r="J10" s="306">
        <f t="shared" ref="J10:J19" si="4">IF(B10&gt;0,IF(G10&gt;0,IF(Z10&gt;0,SUM(E10,H10,IF(I9&lt;0,Z9,0),0))))*-1</f>
        <v>0</v>
      </c>
      <c r="K10" s="243"/>
      <c r="L10" s="307"/>
      <c r="M10" s="309"/>
      <c r="N10" s="309"/>
      <c r="O10" s="311"/>
      <c r="P10" s="311"/>
      <c r="Q10" s="311"/>
      <c r="R10" s="308"/>
      <c r="S10" s="309"/>
      <c r="T10" s="309"/>
      <c r="U10" s="311"/>
      <c r="V10" s="311"/>
      <c r="W10" s="311"/>
      <c r="X10" s="308"/>
      <c r="Y10" s="265"/>
      <c r="Z10" s="290">
        <f t="shared" ref="Z10:Z19" si="5">IF(G10&gt;0,SUM(I9,E10),IF(I9&lt;&gt;0,I9,0))</f>
        <v>0</v>
      </c>
      <c r="AA10" s="464"/>
      <c r="AB10" s="265"/>
      <c r="AC10" s="265"/>
      <c r="AD10" s="265"/>
      <c r="AE10" s="265"/>
      <c r="AF10" s="265"/>
      <c r="AG10" s="265"/>
      <c r="AH10" s="265"/>
      <c r="AI10" s="265"/>
      <c r="AJ10" s="274"/>
      <c r="AK10" s="274"/>
      <c r="AL10" s="274"/>
      <c r="AM10" s="274"/>
      <c r="AN10" s="274"/>
      <c r="AO10" s="274"/>
      <c r="AP10" s="275"/>
      <c r="AQ10" s="276"/>
      <c r="AR10" s="277"/>
      <c r="AS10" s="278"/>
      <c r="AT10" s="279"/>
      <c r="AU10" s="290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  <c r="CD10" s="288"/>
      <c r="CE10" s="288"/>
      <c r="CF10" s="288"/>
      <c r="CG10" s="288"/>
      <c r="CH10" s="288"/>
      <c r="CI10" s="288"/>
      <c r="CJ10" s="288"/>
    </row>
    <row r="11" spans="1:133" ht="17.25">
      <c r="A11" s="300" t="s">
        <v>5</v>
      </c>
      <c r="B11" s="301">
        <f>ABR!B$33+ABR!H$33</f>
        <v>0</v>
      </c>
      <c r="C11" s="459">
        <v>0</v>
      </c>
      <c r="D11" s="460">
        <v>0</v>
      </c>
      <c r="E11" s="302">
        <f t="shared" si="0"/>
        <v>0</v>
      </c>
      <c r="F11" s="303">
        <f>ABR!$J$33</f>
        <v>0</v>
      </c>
      <c r="G11" s="304">
        <f t="shared" si="1"/>
        <v>0</v>
      </c>
      <c r="H11" s="305">
        <f t="shared" si="2"/>
        <v>0</v>
      </c>
      <c r="I11" s="305">
        <f t="shared" si="3"/>
        <v>0</v>
      </c>
      <c r="J11" s="306">
        <f t="shared" si="4"/>
        <v>0</v>
      </c>
      <c r="K11" s="243"/>
      <c r="L11" s="307"/>
      <c r="M11" s="635" t="s">
        <v>72</v>
      </c>
      <c r="N11" s="635"/>
      <c r="O11" s="635"/>
      <c r="P11" s="635"/>
      <c r="Q11" s="635"/>
      <c r="R11" s="308"/>
      <c r="S11" s="635" t="s">
        <v>101</v>
      </c>
      <c r="T11" s="635"/>
      <c r="U11" s="635"/>
      <c r="V11" s="635"/>
      <c r="W11" s="635"/>
      <c r="X11" s="308"/>
      <c r="Y11" s="265"/>
      <c r="Z11" s="290">
        <f t="shared" si="5"/>
        <v>0</v>
      </c>
      <c r="AA11" s="464"/>
      <c r="AB11" s="265"/>
      <c r="AC11" s="265"/>
      <c r="AD11" s="265"/>
      <c r="AE11" s="265"/>
      <c r="AF11" s="265"/>
      <c r="AG11" s="265"/>
      <c r="AH11" s="265"/>
      <c r="AI11" s="265"/>
      <c r="AJ11" s="289"/>
      <c r="AK11" s="289"/>
      <c r="AL11" s="289"/>
      <c r="AM11" s="289"/>
      <c r="AN11" s="289"/>
      <c r="AO11" s="289"/>
      <c r="AP11" s="275"/>
      <c r="AQ11" s="276"/>
      <c r="AR11" s="277"/>
      <c r="AS11" s="278"/>
      <c r="AT11" s="279"/>
      <c r="AU11" s="290"/>
      <c r="AV11" s="288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 s="288"/>
      <c r="BJ11" s="288"/>
      <c r="BK11" s="288"/>
      <c r="BL11" s="288"/>
      <c r="BM11" s="288"/>
      <c r="BN11" s="288"/>
      <c r="BO11" s="288"/>
      <c r="BP11" s="288"/>
      <c r="BQ11" s="288"/>
      <c r="BR11" s="288"/>
      <c r="BS11" s="288"/>
      <c r="BT11" s="288"/>
      <c r="BU11" s="288"/>
      <c r="BV11" s="288"/>
      <c r="BW11" s="288"/>
      <c r="BX11" s="288"/>
      <c r="BY11" s="288"/>
      <c r="BZ11" s="288"/>
      <c r="CA11" s="288"/>
      <c r="CB11" s="288"/>
      <c r="CC11" s="288"/>
      <c r="CD11" s="288"/>
      <c r="CE11" s="288"/>
      <c r="CF11" s="288"/>
      <c r="CG11" s="288"/>
      <c r="CH11" s="288"/>
      <c r="CI11" s="288"/>
      <c r="CJ11" s="288"/>
    </row>
    <row r="12" spans="1:133" ht="17.25">
      <c r="A12" s="300" t="s">
        <v>7</v>
      </c>
      <c r="B12" s="301">
        <f>MAI!B$33+MAI!H$33</f>
        <v>0</v>
      </c>
      <c r="C12" s="459">
        <v>0</v>
      </c>
      <c r="D12" s="460">
        <v>0</v>
      </c>
      <c r="E12" s="302">
        <f t="shared" si="0"/>
        <v>0</v>
      </c>
      <c r="F12" s="303">
        <f>MAI!$J$33</f>
        <v>0</v>
      </c>
      <c r="G12" s="304">
        <f t="shared" si="1"/>
        <v>0</v>
      </c>
      <c r="H12" s="305">
        <f t="shared" si="2"/>
        <v>0</v>
      </c>
      <c r="I12" s="305">
        <f t="shared" si="3"/>
        <v>0</v>
      </c>
      <c r="J12" s="306">
        <f t="shared" si="4"/>
        <v>0</v>
      </c>
      <c r="K12" s="243"/>
      <c r="L12" s="307"/>
      <c r="M12" s="309"/>
      <c r="N12" s="636" t="s">
        <v>73</v>
      </c>
      <c r="O12" s="636"/>
      <c r="P12" s="636"/>
      <c r="Q12" s="310"/>
      <c r="R12" s="308"/>
      <c r="S12" s="309"/>
      <c r="T12" s="636" t="s">
        <v>73</v>
      </c>
      <c r="U12" s="636"/>
      <c r="V12" s="636"/>
      <c r="W12" s="310"/>
      <c r="X12" s="308"/>
      <c r="Y12" s="265"/>
      <c r="Z12" s="290">
        <f t="shared" si="5"/>
        <v>0</v>
      </c>
      <c r="AA12" s="464"/>
      <c r="AB12" s="265"/>
      <c r="AC12" s="265"/>
      <c r="AD12" s="265"/>
      <c r="AE12" s="265"/>
      <c r="AF12" s="265"/>
      <c r="AG12" s="265"/>
      <c r="AH12" s="265"/>
      <c r="AI12" s="265"/>
      <c r="AJ12" s="274"/>
      <c r="AK12" s="274"/>
      <c r="AL12" s="274"/>
      <c r="AM12" s="274"/>
      <c r="AN12" s="274"/>
      <c r="AO12" s="274"/>
      <c r="AP12" s="275"/>
      <c r="AQ12" s="276"/>
      <c r="AR12" s="277"/>
      <c r="AS12" s="278"/>
      <c r="AT12" s="279"/>
      <c r="AU12" s="290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 s="288"/>
      <c r="BJ12" s="288"/>
      <c r="BK12" s="288"/>
      <c r="BL12" s="288"/>
      <c r="BM12" s="288"/>
      <c r="BN12" s="288"/>
      <c r="BO12" s="288"/>
      <c r="BP12" s="288"/>
      <c r="BQ12" s="288"/>
      <c r="BR12" s="288"/>
      <c r="BS12" s="288"/>
      <c r="BT12" s="288"/>
      <c r="BU12" s="288"/>
      <c r="BV12" s="288"/>
      <c r="BW12" s="288"/>
      <c r="BX12" s="288"/>
      <c r="BY12" s="288"/>
      <c r="BZ12" s="288"/>
      <c r="CA12" s="288"/>
      <c r="CB12" s="288"/>
      <c r="CC12" s="288"/>
      <c r="CD12" s="288"/>
      <c r="CE12" s="288"/>
      <c r="CF12" s="288"/>
      <c r="CG12" s="288"/>
      <c r="CH12" s="288"/>
      <c r="CI12" s="288"/>
      <c r="CJ12" s="288"/>
    </row>
    <row r="13" spans="1:133" ht="17.25">
      <c r="A13" s="300" t="s">
        <v>8</v>
      </c>
      <c r="B13" s="301">
        <f>JUN!B$33+JUN!H$33</f>
        <v>0</v>
      </c>
      <c r="C13" s="459">
        <v>0</v>
      </c>
      <c r="D13" s="460">
        <v>0</v>
      </c>
      <c r="E13" s="302">
        <f t="shared" si="0"/>
        <v>0</v>
      </c>
      <c r="F13" s="303">
        <f>JUN!$J$33</f>
        <v>0</v>
      </c>
      <c r="G13" s="304">
        <f t="shared" si="1"/>
        <v>0</v>
      </c>
      <c r="H13" s="305">
        <f t="shared" si="2"/>
        <v>0</v>
      </c>
      <c r="I13" s="305">
        <f t="shared" si="3"/>
        <v>0</v>
      </c>
      <c r="J13" s="306">
        <f t="shared" si="4"/>
        <v>0</v>
      </c>
      <c r="K13" s="243"/>
      <c r="L13" s="307"/>
      <c r="M13" s="309"/>
      <c r="N13" s="309"/>
      <c r="O13" s="311"/>
      <c r="P13" s="311"/>
      <c r="Q13" s="311"/>
      <c r="R13" s="308"/>
      <c r="S13" s="309"/>
      <c r="T13" s="309"/>
      <c r="U13" s="311"/>
      <c r="V13" s="311"/>
      <c r="W13" s="311"/>
      <c r="X13" s="308"/>
      <c r="Y13" s="265"/>
      <c r="Z13" s="290">
        <f t="shared" si="5"/>
        <v>0</v>
      </c>
      <c r="AA13" s="464"/>
      <c r="AB13" s="265"/>
      <c r="AC13" s="265"/>
      <c r="AD13" s="265"/>
      <c r="AE13" s="265"/>
      <c r="AF13" s="265"/>
      <c r="AG13" s="265"/>
      <c r="AH13" s="265"/>
      <c r="AI13" s="265"/>
      <c r="AJ13" s="289"/>
      <c r="AK13" s="289"/>
      <c r="AL13" s="289"/>
      <c r="AM13" s="289"/>
      <c r="AN13" s="289"/>
      <c r="AO13" s="289"/>
      <c r="AP13" s="275"/>
      <c r="AQ13" s="276"/>
      <c r="AR13" s="277"/>
      <c r="AS13" s="278"/>
      <c r="AT13" s="279"/>
      <c r="AU13" s="290"/>
      <c r="AV13" s="288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 s="288"/>
      <c r="BJ13" s="288"/>
      <c r="BK13" s="288"/>
      <c r="BL13" s="288"/>
      <c r="BM13" s="288"/>
      <c r="BN13" s="288"/>
      <c r="BO13" s="288"/>
      <c r="BP13" s="288"/>
      <c r="BQ13" s="288"/>
      <c r="BR13" s="288"/>
      <c r="BS13" s="288"/>
      <c r="BT13" s="288"/>
      <c r="BU13" s="288"/>
      <c r="BV13" s="288"/>
      <c r="BW13" s="288"/>
      <c r="BX13" s="288"/>
      <c r="BY13" s="288"/>
      <c r="BZ13" s="288"/>
      <c r="CA13" s="288"/>
      <c r="CB13" s="288"/>
      <c r="CC13" s="288"/>
      <c r="CD13" s="288"/>
      <c r="CE13" s="288"/>
      <c r="CF13" s="288"/>
      <c r="CG13" s="288"/>
      <c r="CH13" s="288"/>
      <c r="CI13" s="288"/>
      <c r="CJ13" s="288"/>
    </row>
    <row r="14" spans="1:133" ht="17.25">
      <c r="A14" s="300" t="s">
        <v>9</v>
      </c>
      <c r="B14" s="301">
        <f>JUL!B$33+JUL!H$33</f>
        <v>0</v>
      </c>
      <c r="C14" s="459">
        <v>0</v>
      </c>
      <c r="D14" s="460">
        <v>0</v>
      </c>
      <c r="E14" s="302">
        <f t="shared" si="0"/>
        <v>0</v>
      </c>
      <c r="F14" s="303">
        <f>JUL!$J$33</f>
        <v>0</v>
      </c>
      <c r="G14" s="304">
        <f t="shared" si="1"/>
        <v>0</v>
      </c>
      <c r="H14" s="305">
        <f t="shared" si="2"/>
        <v>0</v>
      </c>
      <c r="I14" s="305">
        <f t="shared" si="3"/>
        <v>0</v>
      </c>
      <c r="J14" s="306">
        <f t="shared" si="4"/>
        <v>0</v>
      </c>
      <c r="K14" s="243"/>
      <c r="L14" s="307"/>
      <c r="M14" s="635" t="s">
        <v>75</v>
      </c>
      <c r="N14" s="635"/>
      <c r="O14" s="635"/>
      <c r="P14" s="635"/>
      <c r="Q14" s="635"/>
      <c r="R14" s="308"/>
      <c r="S14" s="635" t="s">
        <v>102</v>
      </c>
      <c r="T14" s="635"/>
      <c r="U14" s="635"/>
      <c r="V14" s="635"/>
      <c r="W14" s="635"/>
      <c r="X14" s="308"/>
      <c r="Y14" s="265"/>
      <c r="Z14" s="290">
        <f t="shared" si="5"/>
        <v>0</v>
      </c>
      <c r="AA14" s="464"/>
      <c r="AB14" s="265"/>
      <c r="AC14" s="265"/>
      <c r="AD14" s="265"/>
      <c r="AE14" s="265"/>
      <c r="AF14" s="265"/>
      <c r="AG14" s="265"/>
      <c r="AH14" s="265"/>
      <c r="AI14" s="265"/>
      <c r="AJ14" s="274"/>
      <c r="AK14" s="274"/>
      <c r="AL14" s="274"/>
      <c r="AM14" s="274"/>
      <c r="AN14" s="274"/>
      <c r="AO14" s="274"/>
      <c r="AP14" s="275"/>
      <c r="AQ14" s="276"/>
      <c r="AR14" s="277"/>
      <c r="AS14" s="278"/>
      <c r="AT14" s="279"/>
      <c r="AU14" s="290"/>
      <c r="AV14" s="288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 s="288"/>
      <c r="BJ14" s="288"/>
      <c r="BK14" s="288"/>
      <c r="BL14" s="288"/>
      <c r="BM14" s="288"/>
      <c r="BN14" s="288"/>
      <c r="BO14" s="288"/>
      <c r="BP14" s="288"/>
      <c r="BQ14" s="288"/>
      <c r="BR14" s="288"/>
      <c r="BS14" s="288"/>
      <c r="BT14" s="288"/>
      <c r="BU14" s="288"/>
      <c r="BV14" s="288"/>
      <c r="BW14" s="288"/>
      <c r="BX14" s="288"/>
      <c r="BY14" s="288"/>
      <c r="BZ14" s="288"/>
      <c r="CA14" s="288"/>
      <c r="CB14" s="288"/>
      <c r="CC14" s="288"/>
      <c r="CD14" s="288"/>
      <c r="CE14" s="288"/>
      <c r="CF14" s="288"/>
      <c r="CG14" s="288"/>
      <c r="CH14" s="288"/>
      <c r="CI14" s="288"/>
      <c r="CJ14" s="288"/>
    </row>
    <row r="15" spans="1:133" ht="17.25">
      <c r="A15" s="300" t="s">
        <v>10</v>
      </c>
      <c r="B15" s="301">
        <f>AGO!B$33+AGO!H$33</f>
        <v>0</v>
      </c>
      <c r="C15" s="459">
        <v>0</v>
      </c>
      <c r="D15" s="460">
        <v>0</v>
      </c>
      <c r="E15" s="302">
        <f t="shared" si="0"/>
        <v>0</v>
      </c>
      <c r="F15" s="303">
        <f>AGO!$J$33</f>
        <v>0</v>
      </c>
      <c r="G15" s="304">
        <f t="shared" si="1"/>
        <v>0</v>
      </c>
      <c r="H15" s="305">
        <f t="shared" si="2"/>
        <v>0</v>
      </c>
      <c r="I15" s="305">
        <f t="shared" si="3"/>
        <v>0</v>
      </c>
      <c r="J15" s="306">
        <f t="shared" si="4"/>
        <v>0</v>
      </c>
      <c r="K15" s="243"/>
      <c r="L15" s="307"/>
      <c r="M15" s="309"/>
      <c r="N15" s="636" t="s">
        <v>73</v>
      </c>
      <c r="O15" s="636"/>
      <c r="P15" s="636"/>
      <c r="Q15" s="310"/>
      <c r="R15" s="308"/>
      <c r="S15" s="309"/>
      <c r="T15" s="636" t="s">
        <v>73</v>
      </c>
      <c r="U15" s="636"/>
      <c r="V15" s="636"/>
      <c r="W15" s="310"/>
      <c r="X15" s="308"/>
      <c r="Y15" s="265"/>
      <c r="Z15" s="290">
        <f t="shared" si="5"/>
        <v>0</v>
      </c>
      <c r="AA15" s="464"/>
      <c r="AB15" s="265"/>
      <c r="AC15" s="265"/>
      <c r="AD15" s="265"/>
      <c r="AE15" s="265"/>
      <c r="AF15" s="265"/>
      <c r="AG15" s="265"/>
      <c r="AH15" s="265"/>
      <c r="AI15" s="265"/>
      <c r="AJ15" s="289"/>
      <c r="AK15" s="289"/>
      <c r="AL15" s="289"/>
      <c r="AM15" s="289"/>
      <c r="AN15" s="289"/>
      <c r="AO15" s="289"/>
      <c r="AP15" s="275"/>
      <c r="AQ15" s="276"/>
      <c r="AR15" s="312"/>
      <c r="AS15" s="278"/>
      <c r="AT15" s="279"/>
      <c r="AU15" s="290"/>
      <c r="AV15" s="288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 s="288"/>
      <c r="BJ15" s="288"/>
      <c r="BK15" s="288"/>
      <c r="BL15" s="288"/>
      <c r="BM15" s="288"/>
      <c r="BN15" s="288"/>
      <c r="BO15" s="288"/>
      <c r="BP15" s="288"/>
      <c r="BQ15" s="288"/>
      <c r="BR15" s="288"/>
      <c r="BS15" s="288"/>
      <c r="BT15" s="288"/>
      <c r="BU15" s="288"/>
      <c r="BV15" s="288"/>
      <c r="BW15" s="288"/>
      <c r="BX15" s="288"/>
      <c r="BY15" s="288"/>
      <c r="BZ15" s="288"/>
      <c r="CA15" s="288"/>
      <c r="CB15" s="288"/>
      <c r="CC15" s="288"/>
      <c r="CD15" s="288"/>
      <c r="CE15" s="288"/>
      <c r="CF15" s="288"/>
      <c r="CG15" s="288"/>
      <c r="CH15" s="288"/>
      <c r="CI15" s="288"/>
      <c r="CJ15" s="288"/>
    </row>
    <row r="16" spans="1:133" ht="17.25">
      <c r="A16" s="300" t="s">
        <v>11</v>
      </c>
      <c r="B16" s="301">
        <f>SET!B$33+SET!H$33</f>
        <v>0</v>
      </c>
      <c r="C16" s="459">
        <v>0</v>
      </c>
      <c r="D16" s="460">
        <v>0</v>
      </c>
      <c r="E16" s="302">
        <f t="shared" si="0"/>
        <v>0</v>
      </c>
      <c r="F16" s="303">
        <f>SET!$J$33</f>
        <v>0</v>
      </c>
      <c r="G16" s="304">
        <f t="shared" si="1"/>
        <v>0</v>
      </c>
      <c r="H16" s="305">
        <f t="shared" si="2"/>
        <v>0</v>
      </c>
      <c r="I16" s="305">
        <f t="shared" si="3"/>
        <v>0</v>
      </c>
      <c r="J16" s="306">
        <f t="shared" si="4"/>
        <v>0</v>
      </c>
      <c r="K16" s="243"/>
      <c r="L16" s="307"/>
      <c r="M16" s="309"/>
      <c r="N16" s="309"/>
      <c r="O16" s="311"/>
      <c r="P16" s="311"/>
      <c r="Q16" s="311"/>
      <c r="R16" s="308"/>
      <c r="S16" s="309"/>
      <c r="T16" s="309"/>
      <c r="U16" s="311"/>
      <c r="V16" s="311"/>
      <c r="W16" s="311"/>
      <c r="X16" s="308"/>
      <c r="Y16" s="265"/>
      <c r="Z16" s="290">
        <f t="shared" si="5"/>
        <v>0</v>
      </c>
      <c r="AA16" s="464"/>
      <c r="AB16" s="265"/>
      <c r="AC16" s="265"/>
      <c r="AD16" s="265"/>
      <c r="AE16" s="265"/>
      <c r="AF16" s="265"/>
      <c r="AG16" s="265"/>
      <c r="AH16" s="265"/>
      <c r="AI16" s="265"/>
      <c r="AJ16" s="274"/>
      <c r="AK16" s="274"/>
      <c r="AL16" s="274"/>
      <c r="AM16" s="274"/>
      <c r="AN16" s="274"/>
      <c r="AO16" s="274"/>
      <c r="AP16" s="275"/>
      <c r="AQ16" s="276"/>
      <c r="AR16" s="312"/>
      <c r="AS16" s="278"/>
      <c r="AT16" s="279"/>
      <c r="AU16" s="290"/>
      <c r="AV16" s="288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 s="288"/>
      <c r="BJ16" s="288"/>
      <c r="BK16" s="288"/>
      <c r="BL16" s="288"/>
      <c r="BM16" s="288"/>
      <c r="BN16" s="288"/>
      <c r="BO16" s="288"/>
      <c r="BP16" s="288"/>
      <c r="BQ16" s="288"/>
      <c r="BR16" s="288"/>
      <c r="BS16" s="288"/>
      <c r="BT16" s="288"/>
      <c r="BU16" s="288"/>
      <c r="BV16" s="288"/>
      <c r="BW16" s="288"/>
      <c r="BX16" s="288"/>
      <c r="BY16" s="288"/>
      <c r="BZ16" s="288"/>
      <c r="CA16" s="288"/>
      <c r="CB16" s="288"/>
      <c r="CC16" s="288"/>
      <c r="CD16" s="288"/>
      <c r="CE16" s="288"/>
      <c r="CF16" s="288"/>
      <c r="CG16" s="288"/>
      <c r="CH16" s="288"/>
      <c r="CI16" s="288"/>
      <c r="CJ16" s="288"/>
    </row>
    <row r="17" spans="1:133" ht="17.25">
      <c r="A17" s="300" t="s">
        <v>12</v>
      </c>
      <c r="B17" s="301">
        <f>OUT!B$33+OUT!H$33</f>
        <v>0</v>
      </c>
      <c r="C17" s="459">
        <v>0</v>
      </c>
      <c r="D17" s="460">
        <v>0</v>
      </c>
      <c r="E17" s="302">
        <f t="shared" si="0"/>
        <v>0</v>
      </c>
      <c r="F17" s="303">
        <f>OUT!$J$33</f>
        <v>0</v>
      </c>
      <c r="G17" s="304">
        <f t="shared" si="1"/>
        <v>0</v>
      </c>
      <c r="H17" s="305">
        <f t="shared" si="2"/>
        <v>0</v>
      </c>
      <c r="I17" s="305">
        <f t="shared" si="3"/>
        <v>0</v>
      </c>
      <c r="J17" s="306">
        <f t="shared" si="4"/>
        <v>0</v>
      </c>
      <c r="K17" s="243"/>
      <c r="L17" s="307"/>
      <c r="M17" s="635" t="s">
        <v>100</v>
      </c>
      <c r="N17" s="635"/>
      <c r="O17" s="635"/>
      <c r="P17" s="635"/>
      <c r="Q17" s="635"/>
      <c r="R17" s="308"/>
      <c r="S17" s="635" t="s">
        <v>130</v>
      </c>
      <c r="T17" s="635"/>
      <c r="U17" s="635"/>
      <c r="V17" s="635"/>
      <c r="W17" s="635"/>
      <c r="X17" s="308"/>
      <c r="Y17" s="265"/>
      <c r="Z17" s="290">
        <f t="shared" si="5"/>
        <v>0</v>
      </c>
      <c r="AA17" s="464"/>
      <c r="AB17" s="265"/>
      <c r="AC17" s="265"/>
      <c r="AD17" s="265"/>
      <c r="AE17" s="265"/>
      <c r="AF17" s="265"/>
      <c r="AG17" s="265"/>
      <c r="AH17" s="265"/>
      <c r="AI17" s="265"/>
      <c r="AJ17" s="289"/>
      <c r="AK17" s="289"/>
      <c r="AL17" s="289"/>
      <c r="AM17" s="289"/>
      <c r="AN17" s="289"/>
      <c r="AO17" s="289"/>
      <c r="AP17" s="275"/>
      <c r="AQ17" s="276"/>
      <c r="AR17" s="312"/>
      <c r="AS17" s="278"/>
      <c r="AT17" s="279"/>
      <c r="AU17" s="290"/>
      <c r="AV17" s="288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 s="288"/>
      <c r="BJ17" s="288"/>
      <c r="BK17" s="288"/>
      <c r="BL17" s="288"/>
      <c r="BM17" s="288"/>
      <c r="BN17" s="288"/>
      <c r="BO17" s="288"/>
      <c r="BP17" s="288"/>
      <c r="BQ17" s="288"/>
      <c r="BR17" s="288"/>
      <c r="BS17" s="288"/>
      <c r="BT17" s="288"/>
      <c r="BU17" s="288"/>
      <c r="BV17" s="288"/>
      <c r="BW17" s="288"/>
      <c r="BX17" s="288"/>
      <c r="BY17" s="288"/>
      <c r="BZ17" s="288"/>
      <c r="CA17" s="288"/>
      <c r="CB17" s="288"/>
      <c r="CC17" s="288"/>
      <c r="CD17" s="288"/>
      <c r="CE17" s="288"/>
      <c r="CF17" s="288"/>
      <c r="CG17" s="288"/>
      <c r="CH17" s="288"/>
      <c r="CI17" s="288"/>
      <c r="CJ17" s="288"/>
    </row>
    <row r="18" spans="1:133" ht="17.25">
      <c r="A18" s="300" t="s">
        <v>13</v>
      </c>
      <c r="B18" s="301">
        <f>NOV!B$33+NOV!H$33</f>
        <v>0</v>
      </c>
      <c r="C18" s="459">
        <v>0</v>
      </c>
      <c r="D18" s="460">
        <v>0</v>
      </c>
      <c r="E18" s="302">
        <f t="shared" si="0"/>
        <v>0</v>
      </c>
      <c r="F18" s="303">
        <f>NOV!$J$33</f>
        <v>0</v>
      </c>
      <c r="G18" s="304">
        <f t="shared" si="1"/>
        <v>0</v>
      </c>
      <c r="H18" s="305">
        <f t="shared" si="2"/>
        <v>0</v>
      </c>
      <c r="I18" s="305">
        <f t="shared" si="3"/>
        <v>0</v>
      </c>
      <c r="J18" s="306">
        <f t="shared" si="4"/>
        <v>0</v>
      </c>
      <c r="K18" s="243"/>
      <c r="L18" s="307"/>
      <c r="M18" s="309"/>
      <c r="N18" s="636" t="s">
        <v>73</v>
      </c>
      <c r="O18" s="636"/>
      <c r="P18" s="636"/>
      <c r="Q18" s="311"/>
      <c r="R18" s="308"/>
      <c r="S18" s="309"/>
      <c r="T18" s="636" t="s">
        <v>73</v>
      </c>
      <c r="U18" s="636"/>
      <c r="V18" s="636"/>
      <c r="W18" s="463"/>
      <c r="X18" s="308"/>
      <c r="Y18" s="265"/>
      <c r="Z18" s="290">
        <f t="shared" si="5"/>
        <v>0</v>
      </c>
      <c r="AA18" s="464"/>
      <c r="AB18" s="265"/>
      <c r="AC18" s="265"/>
      <c r="AD18" s="265"/>
      <c r="AE18" s="265"/>
      <c r="AF18" s="265"/>
      <c r="AG18" s="265"/>
      <c r="AH18" s="265"/>
      <c r="AI18" s="265"/>
      <c r="AJ18" s="274"/>
      <c r="AK18" s="274"/>
      <c r="AL18" s="274"/>
      <c r="AM18" s="274"/>
      <c r="AN18" s="274"/>
      <c r="AO18" s="274"/>
      <c r="AP18" s="275"/>
      <c r="AQ18" s="276"/>
      <c r="AR18" s="312"/>
      <c r="AS18" s="278"/>
      <c r="AT18" s="279"/>
      <c r="AU18" s="290"/>
      <c r="AV18" s="288"/>
      <c r="AW18" s="288"/>
      <c r="AX18" s="288"/>
      <c r="AY18" s="288"/>
      <c r="AZ18" s="288"/>
      <c r="BA18" s="288"/>
      <c r="BB18" s="288"/>
      <c r="BC18" s="288"/>
      <c r="BD18" s="288"/>
      <c r="BE18" s="288"/>
      <c r="BF18" s="288"/>
      <c r="BG18" s="288"/>
      <c r="BH18" s="288"/>
      <c r="BI18" s="288"/>
      <c r="BJ18" s="288"/>
      <c r="BK18" s="288"/>
      <c r="BL18" s="288"/>
      <c r="BM18" s="288"/>
      <c r="BN18" s="288"/>
      <c r="BO18" s="288"/>
      <c r="BP18" s="288"/>
      <c r="BQ18" s="288"/>
      <c r="BR18" s="288"/>
      <c r="BS18" s="288"/>
      <c r="BT18" s="288"/>
      <c r="BU18" s="288"/>
      <c r="BV18" s="288"/>
      <c r="BW18" s="288"/>
      <c r="BX18" s="288"/>
      <c r="BY18" s="288"/>
      <c r="BZ18" s="288"/>
      <c r="CA18" s="288"/>
      <c r="CB18" s="288"/>
      <c r="CC18" s="288"/>
      <c r="CD18" s="288"/>
      <c r="CE18" s="288"/>
      <c r="CF18" s="288"/>
      <c r="CG18" s="288"/>
      <c r="CH18" s="288"/>
      <c r="CI18" s="288"/>
      <c r="CJ18" s="288"/>
    </row>
    <row r="19" spans="1:133" ht="18" thickBot="1">
      <c r="A19" s="300" t="s">
        <v>14</v>
      </c>
      <c r="B19" s="301">
        <v>0</v>
      </c>
      <c r="C19" s="459">
        <v>0</v>
      </c>
      <c r="D19" s="460">
        <v>0</v>
      </c>
      <c r="E19" s="302">
        <f t="shared" si="0"/>
        <v>0</v>
      </c>
      <c r="F19" s="303">
        <v>0</v>
      </c>
      <c r="G19" s="304">
        <f t="shared" si="1"/>
        <v>0</v>
      </c>
      <c r="H19" s="305">
        <f t="shared" si="2"/>
        <v>0</v>
      </c>
      <c r="I19" s="305">
        <f t="shared" si="3"/>
        <v>0</v>
      </c>
      <c r="J19" s="306">
        <f t="shared" si="4"/>
        <v>0</v>
      </c>
      <c r="K19" s="244"/>
      <c r="L19" s="313"/>
      <c r="M19" s="314"/>
      <c r="N19" s="314"/>
      <c r="O19" s="315"/>
      <c r="P19" s="315"/>
      <c r="Q19" s="315"/>
      <c r="R19" s="316"/>
      <c r="S19" s="314"/>
      <c r="T19" s="314"/>
      <c r="U19" s="315"/>
      <c r="V19" s="315"/>
      <c r="W19" s="315"/>
      <c r="X19" s="316"/>
      <c r="Y19" s="265"/>
      <c r="Z19" s="290">
        <f t="shared" si="5"/>
        <v>0</v>
      </c>
      <c r="AA19" s="464"/>
      <c r="AB19" s="265"/>
      <c r="AC19" s="265"/>
      <c r="AD19" s="265"/>
      <c r="AE19" s="265"/>
      <c r="AF19" s="265"/>
      <c r="AG19" s="265"/>
      <c r="AH19" s="265"/>
      <c r="AI19" s="265"/>
      <c r="AJ19" s="289"/>
      <c r="AK19" s="289"/>
      <c r="AL19" s="289"/>
      <c r="AM19" s="289"/>
      <c r="AN19" s="289"/>
      <c r="AO19" s="289"/>
      <c r="AP19" s="275"/>
      <c r="AQ19" s="276"/>
      <c r="AR19" s="312"/>
      <c r="AS19" s="278"/>
      <c r="AT19" s="279"/>
      <c r="AU19" s="290"/>
      <c r="AV19" s="288"/>
      <c r="AW19" s="288"/>
      <c r="AX19" s="288"/>
      <c r="AY19" s="288"/>
      <c r="AZ19" s="288"/>
      <c r="BA19" s="288"/>
      <c r="BB19" s="288"/>
      <c r="BC19" s="288"/>
      <c r="BD19" s="288"/>
      <c r="BE19" s="288"/>
      <c r="BF19" s="288"/>
      <c r="BG19" s="288"/>
      <c r="BH19" s="288"/>
      <c r="BI19" s="288"/>
      <c r="BJ19" s="288"/>
      <c r="BK19" s="288"/>
      <c r="BL19" s="288"/>
      <c r="BM19" s="288"/>
      <c r="BN19" s="288"/>
      <c r="BO19" s="288"/>
      <c r="BP19" s="288"/>
      <c r="BQ19" s="288"/>
      <c r="BR19" s="288"/>
      <c r="BS19" s="288"/>
      <c r="BT19" s="288"/>
      <c r="BU19" s="288"/>
      <c r="BV19" s="288"/>
      <c r="BW19" s="288"/>
      <c r="BX19" s="288"/>
      <c r="BY19" s="288"/>
      <c r="BZ19" s="288"/>
      <c r="CA19" s="288"/>
      <c r="CB19" s="288"/>
      <c r="CC19" s="288"/>
      <c r="CD19" s="288"/>
      <c r="CE19" s="288"/>
      <c r="CF19" s="288"/>
      <c r="CG19" s="288"/>
      <c r="CH19" s="288"/>
      <c r="CI19" s="288"/>
      <c r="CJ19" s="288"/>
    </row>
    <row r="20" spans="1:133" s="291" customFormat="1" ht="21.75" thickBot="1">
      <c r="A20" s="317"/>
      <c r="B20" s="318"/>
      <c r="C20" s="319"/>
      <c r="D20" s="319"/>
      <c r="E20" s="319"/>
      <c r="F20" s="319"/>
      <c r="G20" s="319"/>
      <c r="H20" s="319"/>
      <c r="I20" s="319"/>
      <c r="J20" s="320"/>
      <c r="K20" s="321"/>
      <c r="L20" s="322"/>
      <c r="M20" s="659"/>
      <c r="N20" s="659"/>
      <c r="O20" s="323"/>
      <c r="P20" s="323"/>
      <c r="Q20" s="323"/>
      <c r="R20" s="324"/>
      <c r="S20" s="325"/>
      <c r="T20" s="265"/>
      <c r="U20" s="265"/>
      <c r="V20" s="265"/>
      <c r="W20" s="265"/>
      <c r="X20" s="265"/>
      <c r="Y20" s="265"/>
      <c r="Z20" s="464"/>
      <c r="AA20" s="464"/>
      <c r="AB20" s="265"/>
      <c r="AC20" s="265"/>
      <c r="AD20" s="265"/>
      <c r="AE20" s="265"/>
      <c r="AF20" s="265"/>
      <c r="AG20" s="265"/>
      <c r="AH20" s="265"/>
      <c r="AI20" s="265"/>
      <c r="AJ20" s="265"/>
      <c r="AK20" s="265"/>
      <c r="AL20" s="265"/>
      <c r="AM20" s="265"/>
      <c r="AN20" s="265"/>
      <c r="AO20" s="265"/>
      <c r="AP20" s="326"/>
      <c r="AQ20" s="327"/>
      <c r="AR20" s="328"/>
      <c r="AS20" s="288"/>
      <c r="AT20" s="288"/>
      <c r="AU20" s="288"/>
      <c r="AV20" s="288"/>
      <c r="AW20" s="288"/>
      <c r="AX20" s="288"/>
      <c r="AY20" s="288"/>
      <c r="AZ20" s="288"/>
      <c r="BA20" s="288"/>
      <c r="BB20" s="288"/>
      <c r="BC20" s="288"/>
      <c r="BD20" s="288"/>
      <c r="BE20" s="288"/>
      <c r="BF20" s="288"/>
      <c r="BG20" s="288"/>
      <c r="BH20" s="288"/>
      <c r="BI20" s="288"/>
      <c r="BJ20" s="288"/>
      <c r="BK20" s="288"/>
      <c r="BL20" s="288"/>
      <c r="BM20" s="288"/>
      <c r="BN20" s="288"/>
      <c r="BO20" s="288"/>
      <c r="BP20" s="288"/>
      <c r="BQ20" s="288"/>
      <c r="BR20" s="288"/>
      <c r="BS20" s="288"/>
      <c r="BT20" s="288"/>
      <c r="BU20" s="288"/>
      <c r="BV20" s="288"/>
      <c r="BW20" s="288"/>
      <c r="BX20" s="288"/>
      <c r="BY20" s="288"/>
      <c r="BZ20" s="288"/>
      <c r="CA20" s="288"/>
      <c r="CB20" s="288"/>
      <c r="CC20" s="288"/>
      <c r="CD20" s="288"/>
      <c r="CE20" s="288"/>
      <c r="CF20" s="288"/>
      <c r="CG20" s="288"/>
      <c r="CH20" s="288"/>
      <c r="CI20" s="288"/>
      <c r="CJ20" s="288"/>
      <c r="CK20" s="288"/>
      <c r="CL20" s="288"/>
      <c r="CM20" s="288"/>
      <c r="CN20" s="288"/>
      <c r="CO20" s="288"/>
      <c r="CP20" s="288"/>
      <c r="CQ20" s="288"/>
      <c r="CR20" s="288"/>
      <c r="CS20" s="288"/>
      <c r="CT20" s="288"/>
      <c r="CU20" s="288"/>
      <c r="CV20" s="288"/>
      <c r="CW20" s="288"/>
      <c r="CX20" s="288"/>
      <c r="CY20" s="288"/>
      <c r="CZ20" s="288"/>
      <c r="DA20" s="288"/>
      <c r="DB20" s="288"/>
      <c r="DC20" s="288"/>
      <c r="DD20" s="288"/>
      <c r="DE20" s="288"/>
      <c r="DF20" s="288"/>
      <c r="DG20" s="288"/>
      <c r="DH20" s="288"/>
      <c r="DI20" s="288"/>
      <c r="DJ20" s="288"/>
      <c r="DK20" s="288"/>
      <c r="DL20" s="288"/>
      <c r="DM20" s="288"/>
      <c r="DN20" s="288"/>
      <c r="DO20" s="288"/>
      <c r="DP20" s="288"/>
      <c r="DQ20" s="288"/>
      <c r="DR20" s="288"/>
      <c r="DS20" s="288"/>
      <c r="DT20" s="288"/>
      <c r="DU20" s="288"/>
      <c r="DV20" s="288"/>
      <c r="DW20" s="288"/>
      <c r="DX20" s="288"/>
      <c r="DY20" s="288"/>
      <c r="DZ20" s="288"/>
      <c r="EA20" s="288"/>
      <c r="EB20" s="288"/>
      <c r="EC20" s="288"/>
    </row>
    <row r="21" spans="1:133" s="291" customFormat="1" ht="24" customHeight="1" thickTop="1">
      <c r="A21" s="317"/>
      <c r="B21" s="329" t="s">
        <v>78</v>
      </c>
      <c r="C21" s="461" t="s">
        <v>38</v>
      </c>
      <c r="D21" s="456" t="s">
        <v>39</v>
      </c>
      <c r="E21" s="330" t="s">
        <v>69</v>
      </c>
      <c r="F21" s="469" t="s">
        <v>20</v>
      </c>
      <c r="G21" s="645" t="s">
        <v>133</v>
      </c>
      <c r="H21" s="645"/>
      <c r="I21" s="645"/>
      <c r="J21" s="645"/>
      <c r="K21" s="645"/>
      <c r="L21" s="641" t="s">
        <v>82</v>
      </c>
      <c r="M21" s="642"/>
      <c r="N21" s="642"/>
      <c r="O21" s="642"/>
      <c r="P21" s="642"/>
      <c r="Q21" s="642"/>
      <c r="R21" s="642"/>
      <c r="S21" s="32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  <c r="AD21" s="265"/>
      <c r="AE21" s="265"/>
      <c r="AF21" s="265"/>
      <c r="AG21" s="265"/>
      <c r="AH21" s="265"/>
      <c r="AI21" s="265"/>
      <c r="AJ21" s="265"/>
      <c r="AK21" s="265"/>
      <c r="AL21" s="265"/>
      <c r="AM21" s="265"/>
      <c r="AN21" s="265"/>
      <c r="AO21" s="265"/>
      <c r="AP21" s="326"/>
      <c r="AQ21" s="327"/>
      <c r="AR21" s="328"/>
      <c r="AS21" s="331"/>
      <c r="AT21" s="288"/>
      <c r="AU21" s="288"/>
      <c r="AV21" s="288"/>
      <c r="AW21" s="288"/>
      <c r="AX21" s="288"/>
      <c r="AY21" s="288"/>
      <c r="AZ21" s="288"/>
      <c r="BA21" s="288"/>
      <c r="BB21" s="288"/>
      <c r="BC21" s="288"/>
      <c r="BD21" s="288"/>
      <c r="BE21" s="288"/>
      <c r="BF21" s="288"/>
      <c r="BG21" s="288"/>
      <c r="BH21" s="288"/>
      <c r="BI21" s="288"/>
      <c r="BJ21" s="288"/>
      <c r="BK21" s="288"/>
      <c r="BL21" s="288"/>
      <c r="BM21" s="288"/>
      <c r="BN21" s="288"/>
      <c r="BO21" s="288"/>
      <c r="BP21" s="288"/>
      <c r="BQ21" s="288"/>
      <c r="BR21" s="288"/>
      <c r="BS21" s="288"/>
      <c r="BT21" s="288"/>
      <c r="BU21" s="288"/>
      <c r="BV21" s="288"/>
      <c r="BW21" s="288"/>
      <c r="BX21" s="288"/>
      <c r="BY21" s="288"/>
      <c r="BZ21" s="288"/>
      <c r="CA21" s="288"/>
      <c r="CB21" s="288"/>
      <c r="CC21" s="288"/>
      <c r="CD21" s="288"/>
      <c r="CE21" s="288"/>
      <c r="CF21" s="288"/>
      <c r="CG21" s="288"/>
      <c r="CH21" s="288"/>
      <c r="CI21" s="288"/>
      <c r="CJ21" s="288"/>
      <c r="CK21" s="288"/>
      <c r="CL21" s="288"/>
      <c r="CM21" s="288"/>
      <c r="CN21" s="288"/>
      <c r="CO21" s="288"/>
      <c r="CP21" s="288"/>
      <c r="CQ21" s="288"/>
      <c r="CR21" s="288"/>
      <c r="CS21" s="288"/>
      <c r="CT21" s="288"/>
      <c r="CU21" s="288"/>
      <c r="CV21" s="288"/>
      <c r="CW21" s="288"/>
      <c r="CX21" s="288"/>
      <c r="CY21" s="288"/>
      <c r="CZ21" s="288"/>
      <c r="DA21" s="288"/>
      <c r="DB21" s="288"/>
      <c r="DC21" s="288"/>
      <c r="DD21" s="288"/>
      <c r="DE21" s="288"/>
      <c r="DF21" s="288"/>
      <c r="DG21" s="288"/>
      <c r="DH21" s="288"/>
      <c r="DI21" s="288"/>
      <c r="DJ21" s="288"/>
      <c r="DK21" s="288"/>
      <c r="DL21" s="288"/>
      <c r="DM21" s="288"/>
      <c r="DN21" s="288"/>
      <c r="DO21" s="288"/>
      <c r="DP21" s="288"/>
      <c r="DQ21" s="288"/>
      <c r="DR21" s="288"/>
      <c r="DS21" s="288"/>
      <c r="DT21" s="288"/>
      <c r="DU21" s="288"/>
      <c r="DV21" s="288"/>
      <c r="DW21" s="288"/>
      <c r="DX21" s="288"/>
      <c r="DY21" s="288"/>
      <c r="DZ21" s="288"/>
      <c r="EA21" s="288"/>
      <c r="EB21" s="288"/>
      <c r="EC21" s="288"/>
    </row>
    <row r="22" spans="1:133" s="291" customFormat="1" ht="15" customHeight="1">
      <c r="A22" s="646" t="s">
        <v>83</v>
      </c>
      <c r="B22" s="647">
        <f>SUM(B8:B19)</f>
        <v>0</v>
      </c>
      <c r="C22" s="655">
        <f t="shared" ref="C22:D22" si="6">SUM(C8:C19)</f>
        <v>0</v>
      </c>
      <c r="D22" s="657">
        <f t="shared" si="6"/>
        <v>0</v>
      </c>
      <c r="E22" s="649">
        <f>SUM(E8:E19)</f>
        <v>0</v>
      </c>
      <c r="F22" s="651">
        <f>SUM(F8:F19)</f>
        <v>0</v>
      </c>
      <c r="G22" s="653">
        <f>SUM(J8:J19)</f>
        <v>0</v>
      </c>
      <c r="H22" s="653"/>
      <c r="I22" s="653"/>
      <c r="J22" s="653"/>
      <c r="K22" s="653"/>
      <c r="L22" s="643"/>
      <c r="M22" s="644"/>
      <c r="N22" s="644"/>
      <c r="O22" s="644"/>
      <c r="P22" s="644"/>
      <c r="Q22" s="644"/>
      <c r="R22" s="644"/>
      <c r="S22" s="265"/>
      <c r="T22" s="265"/>
      <c r="U22" s="265"/>
      <c r="V22" s="265"/>
      <c r="W22" s="265"/>
      <c r="X22" s="265"/>
      <c r="Y22" s="265"/>
      <c r="Z22" s="265"/>
      <c r="AA22" s="265"/>
      <c r="AB22" s="265"/>
      <c r="AC22" s="265"/>
      <c r="AD22" s="265"/>
      <c r="AE22" s="265"/>
      <c r="AF22" s="265"/>
      <c r="AG22" s="265"/>
      <c r="AH22" s="265"/>
      <c r="AI22" s="265"/>
      <c r="AJ22" s="265"/>
      <c r="AK22" s="265"/>
      <c r="AL22" s="265"/>
      <c r="AM22" s="265"/>
      <c r="AN22" s="265"/>
      <c r="AO22" s="265"/>
      <c r="AP22" s="326"/>
      <c r="AQ22" s="327"/>
      <c r="AR22" s="328"/>
      <c r="AS22" s="331"/>
      <c r="AT22" s="332"/>
      <c r="AU22" s="331"/>
      <c r="AV22" s="331"/>
      <c r="AW22" s="288"/>
      <c r="AX22" s="288"/>
      <c r="AY22" s="288"/>
      <c r="AZ22" s="288"/>
      <c r="BA22" s="288"/>
      <c r="BB22" s="288"/>
      <c r="BC22" s="288"/>
      <c r="BD22" s="288"/>
      <c r="BE22" s="288"/>
      <c r="BF22" s="288"/>
      <c r="BG22" s="288"/>
      <c r="BH22" s="288"/>
      <c r="BI22" s="288"/>
      <c r="BJ22" s="288"/>
      <c r="BK22" s="288"/>
      <c r="BL22" s="288"/>
      <c r="BM22" s="288"/>
      <c r="BN22" s="288"/>
      <c r="BO22" s="288"/>
      <c r="BP22" s="288"/>
      <c r="BQ22" s="288"/>
      <c r="BR22" s="288"/>
      <c r="BS22" s="288"/>
      <c r="BT22" s="288"/>
      <c r="BU22" s="288"/>
      <c r="BV22" s="288"/>
      <c r="BW22" s="288"/>
      <c r="BX22" s="288"/>
      <c r="BY22" s="288"/>
      <c r="BZ22" s="288"/>
      <c r="CA22" s="288"/>
      <c r="CB22" s="288"/>
      <c r="CC22" s="288"/>
      <c r="CD22" s="288"/>
      <c r="CE22" s="288"/>
      <c r="CF22" s="288"/>
      <c r="CG22" s="288"/>
      <c r="CH22" s="288"/>
      <c r="CI22" s="288"/>
      <c r="CJ22" s="288"/>
      <c r="CK22" s="288"/>
      <c r="CL22" s="288"/>
      <c r="CM22" s="288"/>
      <c r="CN22" s="288"/>
      <c r="CO22" s="288"/>
      <c r="CP22" s="288"/>
      <c r="CQ22" s="288"/>
      <c r="CR22" s="288"/>
      <c r="CS22" s="288"/>
      <c r="CT22" s="288"/>
      <c r="CU22" s="288"/>
      <c r="CV22" s="288"/>
      <c r="CW22" s="288"/>
      <c r="CX22" s="288"/>
      <c r="CY22" s="288"/>
      <c r="CZ22" s="288"/>
      <c r="DA22" s="288"/>
      <c r="DB22" s="288"/>
      <c r="DC22" s="288"/>
      <c r="DD22" s="288"/>
      <c r="DE22" s="288"/>
      <c r="DF22" s="288"/>
      <c r="DG22" s="288"/>
      <c r="DH22" s="288"/>
      <c r="DI22" s="288"/>
      <c r="DJ22" s="288"/>
      <c r="DK22" s="288"/>
      <c r="DL22" s="288"/>
      <c r="DM22" s="288"/>
      <c r="DN22" s="288"/>
      <c r="DO22" s="288"/>
      <c r="DP22" s="288"/>
      <c r="DQ22" s="288"/>
      <c r="DR22" s="288"/>
      <c r="DS22" s="288"/>
      <c r="DT22" s="288"/>
      <c r="DU22" s="288"/>
      <c r="DV22" s="288"/>
      <c r="DW22" s="288"/>
      <c r="DX22" s="288"/>
      <c r="DY22" s="288"/>
      <c r="DZ22" s="288"/>
      <c r="EA22" s="288"/>
      <c r="EB22" s="288"/>
      <c r="EC22" s="288"/>
    </row>
    <row r="23" spans="1:133" s="291" customFormat="1" ht="15" customHeight="1">
      <c r="A23" s="646"/>
      <c r="B23" s="647"/>
      <c r="C23" s="655"/>
      <c r="D23" s="657"/>
      <c r="E23" s="649"/>
      <c r="F23" s="651"/>
      <c r="G23" s="653"/>
      <c r="H23" s="653"/>
      <c r="I23" s="653"/>
      <c r="J23" s="653"/>
      <c r="K23" s="653"/>
      <c r="L23" s="643"/>
      <c r="M23" s="644"/>
      <c r="N23" s="644"/>
      <c r="O23" s="644"/>
      <c r="P23" s="644"/>
      <c r="Q23" s="644"/>
      <c r="R23" s="644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  <c r="AD23" s="265"/>
      <c r="AE23" s="265"/>
      <c r="AF23" s="265"/>
      <c r="AG23" s="265"/>
      <c r="AH23" s="265"/>
      <c r="AI23" s="265"/>
      <c r="AJ23" s="265"/>
      <c r="AK23" s="265"/>
      <c r="AL23" s="265"/>
      <c r="AM23" s="265"/>
      <c r="AN23" s="265"/>
      <c r="AO23" s="265"/>
      <c r="AP23" s="326"/>
      <c r="AQ23" s="327"/>
      <c r="AR23" s="328"/>
      <c r="AS23" s="331"/>
      <c r="AT23" s="332"/>
      <c r="AU23" s="331"/>
      <c r="AV23" s="331"/>
      <c r="AW23" s="288"/>
      <c r="AX23" s="288"/>
      <c r="AY23" s="288"/>
      <c r="AZ23" s="288"/>
      <c r="BA23" s="288"/>
      <c r="BB23" s="288"/>
      <c r="BC23" s="288"/>
      <c r="BD23" s="288"/>
      <c r="BE23" s="288"/>
      <c r="BF23" s="288"/>
      <c r="BG23" s="288"/>
      <c r="BH23" s="288"/>
      <c r="BI23" s="288"/>
      <c r="BJ23" s="288"/>
      <c r="BK23" s="288"/>
      <c r="BL23" s="288"/>
      <c r="BM23" s="288"/>
      <c r="BN23" s="288"/>
      <c r="BO23" s="288"/>
      <c r="BP23" s="288"/>
      <c r="BQ23" s="288"/>
      <c r="BR23" s="288"/>
      <c r="BS23" s="288"/>
      <c r="BT23" s="288"/>
      <c r="BU23" s="288"/>
      <c r="BV23" s="288"/>
      <c r="BW23" s="288"/>
      <c r="BX23" s="288"/>
      <c r="BY23" s="288"/>
      <c r="BZ23" s="288"/>
      <c r="CA23" s="288"/>
      <c r="CB23" s="288"/>
      <c r="CC23" s="288"/>
      <c r="CD23" s="288"/>
      <c r="CE23" s="288"/>
      <c r="CF23" s="288"/>
      <c r="CG23" s="288"/>
      <c r="CH23" s="288"/>
      <c r="CI23" s="288"/>
      <c r="CJ23" s="288"/>
      <c r="CK23" s="288"/>
      <c r="CL23" s="288"/>
      <c r="CM23" s="288"/>
      <c r="CN23" s="288"/>
      <c r="CO23" s="288"/>
      <c r="CP23" s="288"/>
      <c r="CQ23" s="288"/>
      <c r="CR23" s="288"/>
      <c r="CS23" s="288"/>
      <c r="CT23" s="288"/>
      <c r="CU23" s="288"/>
      <c r="CV23" s="288"/>
      <c r="CW23" s="288"/>
      <c r="CX23" s="288"/>
      <c r="CY23" s="288"/>
      <c r="CZ23" s="288"/>
      <c r="DA23" s="288"/>
      <c r="DB23" s="288"/>
      <c r="DC23" s="288"/>
      <c r="DD23" s="288"/>
      <c r="DE23" s="288"/>
      <c r="DF23" s="288"/>
      <c r="DG23" s="288"/>
      <c r="DH23" s="288"/>
      <c r="DI23" s="288"/>
      <c r="DJ23" s="288"/>
      <c r="DK23" s="288"/>
      <c r="DL23" s="288"/>
      <c r="DM23" s="288"/>
      <c r="DN23" s="288"/>
      <c r="DO23" s="288"/>
      <c r="DP23" s="288"/>
      <c r="DQ23" s="288"/>
      <c r="DR23" s="288"/>
      <c r="DS23" s="288"/>
      <c r="DT23" s="288"/>
      <c r="DU23" s="288"/>
      <c r="DV23" s="288"/>
      <c r="DW23" s="288"/>
      <c r="DX23" s="288"/>
      <c r="DY23" s="288"/>
      <c r="DZ23" s="288"/>
      <c r="EA23" s="288"/>
      <c r="EB23" s="288"/>
      <c r="EC23" s="288"/>
    </row>
    <row r="24" spans="1:133" s="291" customFormat="1" ht="18.75" customHeight="1" thickBot="1">
      <c r="A24" s="646"/>
      <c r="B24" s="648"/>
      <c r="C24" s="656"/>
      <c r="D24" s="658"/>
      <c r="E24" s="650"/>
      <c r="F24" s="652"/>
      <c r="G24" s="654"/>
      <c r="H24" s="654"/>
      <c r="I24" s="654"/>
      <c r="J24" s="654"/>
      <c r="K24" s="654"/>
      <c r="L24" s="643"/>
      <c r="M24" s="644"/>
      <c r="N24" s="644"/>
      <c r="O24" s="644"/>
      <c r="P24" s="644"/>
      <c r="Q24" s="644"/>
      <c r="R24" s="644"/>
      <c r="S24" s="265"/>
      <c r="T24" s="265"/>
      <c r="U24" s="265"/>
      <c r="V24" s="265"/>
      <c r="W24" s="265"/>
      <c r="X24" s="265"/>
      <c r="Y24" s="265"/>
      <c r="Z24" s="265"/>
      <c r="AA24" s="265"/>
      <c r="AB24" s="265"/>
      <c r="AC24" s="265"/>
      <c r="AD24" s="265"/>
      <c r="AE24" s="265"/>
      <c r="AF24" s="265"/>
      <c r="AG24" s="265"/>
      <c r="AH24" s="265"/>
      <c r="AI24" s="265"/>
      <c r="AJ24" s="265"/>
      <c r="AK24" s="265"/>
      <c r="AL24" s="265"/>
      <c r="AM24" s="265"/>
      <c r="AN24" s="265"/>
      <c r="AO24" s="265"/>
      <c r="AP24" s="326"/>
      <c r="AQ24" s="327"/>
      <c r="AR24" s="328"/>
      <c r="AS24" s="331"/>
      <c r="AT24" s="332"/>
      <c r="AU24" s="331"/>
      <c r="AV24" s="331"/>
      <c r="AW24" s="288"/>
      <c r="AX24" s="288"/>
      <c r="AY24" s="288"/>
      <c r="AZ24" s="288"/>
      <c r="BA24" s="288"/>
      <c r="BB24" s="288"/>
      <c r="BC24" s="288"/>
      <c r="BD24" s="288"/>
      <c r="BE24" s="288"/>
      <c r="BF24" s="288"/>
      <c r="BG24" s="288"/>
      <c r="BH24" s="288"/>
      <c r="BI24" s="288"/>
      <c r="BJ24" s="288"/>
      <c r="BK24" s="288"/>
      <c r="BL24" s="288"/>
      <c r="BM24" s="288"/>
      <c r="BN24" s="288"/>
      <c r="BO24" s="288"/>
      <c r="BP24" s="288"/>
      <c r="BQ24" s="288"/>
      <c r="BR24" s="288"/>
      <c r="BS24" s="288"/>
      <c r="BT24" s="288"/>
      <c r="BU24" s="288"/>
      <c r="BV24" s="288"/>
      <c r="BW24" s="288"/>
      <c r="BX24" s="288"/>
      <c r="BY24" s="288"/>
      <c r="BZ24" s="288"/>
      <c r="CA24" s="288"/>
      <c r="CB24" s="288"/>
      <c r="CC24" s="288"/>
      <c r="CD24" s="288"/>
      <c r="CE24" s="288"/>
      <c r="CF24" s="288"/>
      <c r="CG24" s="288"/>
      <c r="CH24" s="288"/>
      <c r="CI24" s="288"/>
      <c r="CJ24" s="288"/>
      <c r="CK24" s="288"/>
      <c r="CL24" s="288"/>
      <c r="CM24" s="288"/>
      <c r="CN24" s="288"/>
      <c r="CO24" s="288"/>
      <c r="CP24" s="288"/>
      <c r="CQ24" s="288"/>
      <c r="CR24" s="288"/>
      <c r="CS24" s="288"/>
      <c r="CT24" s="288"/>
      <c r="CU24" s="288"/>
      <c r="CV24" s="288"/>
      <c r="CW24" s="288"/>
      <c r="CX24" s="288"/>
      <c r="CY24" s="288"/>
      <c r="CZ24" s="288"/>
      <c r="DA24" s="288"/>
      <c r="DB24" s="288"/>
      <c r="DC24" s="288"/>
      <c r="DD24" s="288"/>
      <c r="DE24" s="288"/>
      <c r="DF24" s="288"/>
      <c r="DG24" s="288"/>
      <c r="DH24" s="288"/>
      <c r="DI24" s="288"/>
      <c r="DJ24" s="288"/>
      <c r="DK24" s="288"/>
      <c r="DL24" s="288"/>
      <c r="DM24" s="288"/>
      <c r="DN24" s="288"/>
      <c r="DO24" s="288"/>
      <c r="DP24" s="288"/>
      <c r="DQ24" s="288"/>
      <c r="DR24" s="288"/>
      <c r="DS24" s="288"/>
      <c r="DT24" s="288"/>
      <c r="DU24" s="288"/>
      <c r="DV24" s="288"/>
      <c r="DW24" s="288"/>
      <c r="DX24" s="288"/>
      <c r="DY24" s="288"/>
      <c r="DZ24" s="288"/>
      <c r="EA24" s="288"/>
      <c r="EB24" s="288"/>
      <c r="EC24" s="288"/>
    </row>
    <row r="25" spans="1:133" s="291" customFormat="1" ht="25.5" customHeight="1" thickTop="1">
      <c r="A25" s="288"/>
      <c r="B25" s="288"/>
      <c r="C25" s="288"/>
      <c r="D25" s="288"/>
      <c r="E25" s="288"/>
      <c r="F25" s="288"/>
      <c r="G25" s="288"/>
      <c r="H25" s="288"/>
      <c r="I25" s="288"/>
      <c r="J25" s="333"/>
      <c r="K25" s="334"/>
      <c r="L25" s="334"/>
      <c r="M25" s="334"/>
      <c r="N25" s="334"/>
      <c r="O25" s="334"/>
      <c r="P25" s="334"/>
      <c r="Q25" s="334"/>
      <c r="R25" s="288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  <c r="AD25" s="265"/>
      <c r="AE25" s="265"/>
      <c r="AF25" s="265"/>
      <c r="AG25" s="265"/>
      <c r="AH25" s="265"/>
      <c r="AI25" s="265"/>
      <c r="AJ25" s="265"/>
      <c r="AK25" s="265"/>
      <c r="AL25" s="265"/>
      <c r="AM25" s="265"/>
      <c r="AN25" s="265"/>
      <c r="AO25" s="265"/>
      <c r="AP25" s="326"/>
      <c r="AQ25" s="327"/>
      <c r="AR25" s="328"/>
      <c r="AS25" s="288"/>
      <c r="AT25" s="332"/>
      <c r="AU25" s="331"/>
      <c r="AV25" s="331"/>
      <c r="AW25" s="288"/>
      <c r="AX25" s="288"/>
      <c r="AY25" s="288"/>
      <c r="AZ25" s="288"/>
      <c r="BA25" s="288"/>
      <c r="BB25" s="288"/>
      <c r="BC25" s="288"/>
      <c r="BD25" s="288"/>
      <c r="BE25" s="288"/>
      <c r="BF25" s="288"/>
      <c r="BG25" s="288"/>
      <c r="BH25" s="288"/>
      <c r="BI25" s="288"/>
      <c r="BJ25" s="288"/>
      <c r="BK25" s="288"/>
      <c r="BL25" s="288"/>
      <c r="BM25" s="288"/>
      <c r="BN25" s="288"/>
      <c r="BO25" s="288"/>
      <c r="BP25" s="288"/>
      <c r="BQ25" s="288"/>
      <c r="BR25" s="288"/>
      <c r="BS25" s="288"/>
      <c r="BT25" s="288"/>
      <c r="BU25" s="288"/>
      <c r="BV25" s="288"/>
      <c r="BW25" s="288"/>
      <c r="BX25" s="288"/>
      <c r="BY25" s="288"/>
      <c r="BZ25" s="288"/>
      <c r="CA25" s="288"/>
      <c r="CB25" s="288"/>
      <c r="CC25" s="288"/>
      <c r="CD25" s="288"/>
      <c r="CE25" s="288"/>
      <c r="CF25" s="288"/>
      <c r="CG25" s="288"/>
      <c r="CH25" s="288"/>
      <c r="CI25" s="288"/>
      <c r="CJ25" s="288"/>
      <c r="CK25" s="288"/>
      <c r="CL25" s="288"/>
      <c r="CM25" s="288"/>
      <c r="CN25" s="288"/>
      <c r="CO25" s="288"/>
      <c r="CP25" s="288"/>
      <c r="CQ25" s="288"/>
      <c r="CR25" s="288"/>
      <c r="CS25" s="288"/>
      <c r="CT25" s="288"/>
      <c r="CU25" s="288"/>
      <c r="CV25" s="288"/>
      <c r="CW25" s="288"/>
      <c r="CX25" s="288"/>
      <c r="CY25" s="288"/>
      <c r="CZ25" s="288"/>
      <c r="DA25" s="288"/>
      <c r="DB25" s="288"/>
      <c r="DC25" s="288"/>
      <c r="DD25" s="288"/>
      <c r="DE25" s="288"/>
      <c r="DF25" s="288"/>
      <c r="DG25" s="288"/>
      <c r="DH25" s="288"/>
      <c r="DI25" s="288"/>
      <c r="DJ25" s="288"/>
      <c r="DK25" s="288"/>
      <c r="DL25" s="288"/>
      <c r="DM25" s="288"/>
      <c r="DN25" s="288"/>
      <c r="DO25" s="288"/>
      <c r="DP25" s="288"/>
      <c r="DQ25" s="288"/>
      <c r="DR25" s="288"/>
      <c r="DS25" s="288"/>
      <c r="DT25" s="288"/>
      <c r="DU25" s="288"/>
      <c r="DV25" s="288"/>
      <c r="DW25" s="288"/>
      <c r="DX25" s="288"/>
      <c r="DY25" s="288"/>
      <c r="DZ25" s="288"/>
      <c r="EA25" s="288"/>
      <c r="EB25" s="288"/>
      <c r="EC25" s="288"/>
    </row>
    <row r="26" spans="1:133" s="340" customFormat="1" ht="16.5" thickBot="1">
      <c r="A26" s="265"/>
      <c r="B26" s="335"/>
      <c r="C26" s="335"/>
      <c r="D26" s="335"/>
      <c r="E26" s="336"/>
      <c r="F26" s="336"/>
      <c r="G26" s="336"/>
      <c r="H26" s="336"/>
      <c r="I26" s="336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  <c r="AD26" s="265"/>
      <c r="AE26" s="265"/>
      <c r="AF26" s="265"/>
      <c r="AG26" s="265"/>
      <c r="AH26" s="265"/>
      <c r="AI26" s="265"/>
      <c r="AJ26" s="265"/>
      <c r="AK26" s="265"/>
      <c r="AL26" s="265"/>
      <c r="AM26" s="265"/>
      <c r="AN26" s="265"/>
      <c r="AO26" s="265"/>
      <c r="AP26" s="326"/>
      <c r="AQ26" s="337"/>
      <c r="AR26" s="328"/>
      <c r="AS26" s="265"/>
      <c r="AT26" s="338"/>
      <c r="AU26" s="339"/>
      <c r="AV26" s="339"/>
      <c r="AW26" s="265"/>
      <c r="AX26" s="265"/>
      <c r="AY26" s="265"/>
      <c r="AZ26" s="265"/>
      <c r="BA26" s="265"/>
      <c r="BB26" s="265"/>
      <c r="BC26" s="265"/>
      <c r="BD26" s="265"/>
      <c r="BE26" s="265"/>
      <c r="BF26" s="265"/>
      <c r="BG26" s="265"/>
      <c r="BH26" s="265"/>
      <c r="BI26" s="265"/>
      <c r="BJ26" s="265"/>
      <c r="BK26" s="265"/>
      <c r="BL26" s="265"/>
      <c r="BM26" s="265"/>
      <c r="BN26" s="265"/>
      <c r="BO26" s="265"/>
      <c r="BP26" s="265"/>
      <c r="BQ26" s="265"/>
      <c r="BR26" s="265"/>
      <c r="BS26" s="265"/>
      <c r="BT26" s="265"/>
      <c r="BU26" s="265"/>
      <c r="BV26" s="265"/>
      <c r="BW26" s="265"/>
      <c r="BX26" s="265"/>
      <c r="BY26" s="265"/>
      <c r="BZ26" s="265"/>
      <c r="CA26" s="265"/>
      <c r="CB26" s="265"/>
      <c r="CC26" s="265"/>
      <c r="CD26" s="265"/>
      <c r="CE26" s="265"/>
      <c r="CF26" s="265"/>
      <c r="CG26" s="265"/>
      <c r="CH26" s="265"/>
      <c r="CI26" s="265"/>
      <c r="CJ26" s="265"/>
      <c r="CK26" s="265"/>
      <c r="CL26" s="265"/>
      <c r="CM26" s="265"/>
      <c r="CN26" s="265"/>
      <c r="CO26" s="265"/>
      <c r="CP26" s="265"/>
      <c r="CQ26" s="265"/>
      <c r="CR26" s="265"/>
      <c r="CS26" s="265"/>
      <c r="CT26" s="265"/>
      <c r="CU26" s="265"/>
      <c r="CV26" s="265"/>
      <c r="CW26" s="265"/>
      <c r="CX26" s="265"/>
      <c r="CY26" s="265"/>
      <c r="CZ26" s="265"/>
      <c r="DA26" s="265"/>
      <c r="DB26" s="265"/>
      <c r="DC26" s="265"/>
      <c r="DD26" s="265"/>
      <c r="DE26" s="265"/>
      <c r="DF26" s="265"/>
      <c r="DG26" s="265"/>
      <c r="DH26" s="265"/>
      <c r="DI26" s="265"/>
      <c r="DJ26" s="265"/>
      <c r="DK26" s="265"/>
      <c r="DL26" s="265"/>
      <c r="DM26" s="265"/>
      <c r="DN26" s="265"/>
      <c r="DO26" s="265"/>
      <c r="DP26" s="265"/>
      <c r="DQ26" s="265"/>
      <c r="DR26" s="265"/>
      <c r="DS26" s="265"/>
      <c r="DT26" s="265"/>
      <c r="DU26" s="265"/>
      <c r="DV26" s="265"/>
      <c r="DW26" s="265"/>
      <c r="DX26" s="265"/>
      <c r="DY26" s="265"/>
      <c r="DZ26" s="265"/>
      <c r="EA26" s="265"/>
      <c r="EB26" s="265"/>
      <c r="EC26" s="265"/>
    </row>
    <row r="27" spans="1:133" s="340" customFormat="1">
      <c r="A27" s="341"/>
      <c r="B27" s="342" t="s">
        <v>131</v>
      </c>
      <c r="C27" s="342"/>
      <c r="D27" s="342"/>
      <c r="E27" s="342"/>
      <c r="F27" s="343"/>
      <c r="G27" s="343"/>
      <c r="H27" s="343"/>
      <c r="I27" s="343"/>
      <c r="J27" s="343"/>
      <c r="K27" s="343"/>
      <c r="L27" s="343"/>
      <c r="M27" s="343"/>
      <c r="N27" s="343"/>
      <c r="O27" s="343"/>
      <c r="P27" s="343"/>
      <c r="Q27" s="343"/>
      <c r="R27" s="344"/>
      <c r="S27" s="288"/>
      <c r="T27" s="288"/>
      <c r="U27" s="265"/>
      <c r="V27" s="265"/>
      <c r="W27" s="265"/>
      <c r="X27" s="265"/>
      <c r="Y27" s="265"/>
      <c r="Z27" s="265"/>
      <c r="AA27" s="265"/>
      <c r="AB27" s="265"/>
      <c r="AC27" s="265"/>
      <c r="AD27" s="265"/>
      <c r="AE27" s="265"/>
      <c r="AF27" s="265"/>
      <c r="AG27" s="265"/>
      <c r="AH27" s="265"/>
      <c r="AI27" s="265"/>
      <c r="AJ27" s="265"/>
      <c r="AK27" s="265"/>
      <c r="AL27" s="265"/>
      <c r="AM27" s="265"/>
      <c r="AN27" s="265"/>
      <c r="AO27" s="265"/>
      <c r="AP27" s="326"/>
      <c r="AQ27" s="337"/>
      <c r="AR27" s="328"/>
      <c r="AS27" s="265"/>
      <c r="AT27" s="338"/>
      <c r="AU27" s="339"/>
      <c r="AV27" s="339"/>
      <c r="AW27" s="265"/>
      <c r="AX27" s="265"/>
      <c r="AY27" s="265"/>
      <c r="AZ27" s="265"/>
      <c r="BA27" s="265"/>
      <c r="BB27" s="265"/>
      <c r="BC27" s="265"/>
      <c r="BD27" s="265"/>
      <c r="BE27" s="265"/>
      <c r="BF27" s="265"/>
      <c r="BG27" s="265"/>
      <c r="BH27" s="265"/>
      <c r="BI27" s="265"/>
      <c r="BJ27" s="265"/>
      <c r="BK27" s="265"/>
      <c r="BL27" s="265"/>
      <c r="BM27" s="265"/>
      <c r="BN27" s="265"/>
      <c r="BO27" s="265"/>
      <c r="BP27" s="265"/>
      <c r="BQ27" s="265"/>
      <c r="BR27" s="265"/>
      <c r="BS27" s="265"/>
      <c r="BT27" s="265"/>
      <c r="BU27" s="265"/>
      <c r="BV27" s="265"/>
      <c r="BW27" s="265"/>
      <c r="BX27" s="265"/>
      <c r="BY27" s="265"/>
      <c r="BZ27" s="265"/>
      <c r="CA27" s="265"/>
      <c r="CB27" s="265"/>
      <c r="CC27" s="265"/>
      <c r="CD27" s="265"/>
      <c r="CE27" s="265"/>
      <c r="CF27" s="265"/>
      <c r="CG27" s="265"/>
      <c r="CH27" s="265"/>
      <c r="CI27" s="265"/>
      <c r="CJ27" s="265"/>
      <c r="CK27" s="265"/>
      <c r="CL27" s="265"/>
      <c r="CM27" s="265"/>
      <c r="CN27" s="265"/>
      <c r="CO27" s="265"/>
      <c r="CP27" s="265"/>
      <c r="CQ27" s="265"/>
      <c r="CR27" s="265"/>
      <c r="CS27" s="265"/>
      <c r="CT27" s="265"/>
      <c r="CU27" s="265"/>
      <c r="CV27" s="265"/>
      <c r="CW27" s="265"/>
      <c r="CX27" s="265"/>
      <c r="CY27" s="265"/>
      <c r="CZ27" s="265"/>
      <c r="DA27" s="265"/>
      <c r="DB27" s="265"/>
      <c r="DC27" s="265"/>
      <c r="DD27" s="265"/>
      <c r="DE27" s="265"/>
      <c r="DF27" s="265"/>
      <c r="DG27" s="265"/>
      <c r="DH27" s="265"/>
      <c r="DI27" s="265"/>
      <c r="DJ27" s="265"/>
      <c r="DK27" s="265"/>
      <c r="DL27" s="265"/>
      <c r="DM27" s="265"/>
      <c r="DN27" s="265"/>
      <c r="DO27" s="265"/>
      <c r="DP27" s="265"/>
      <c r="DQ27" s="265"/>
      <c r="DR27" s="265"/>
      <c r="DS27" s="265"/>
      <c r="DT27" s="265"/>
      <c r="DU27" s="265"/>
      <c r="DV27" s="265"/>
      <c r="DW27" s="265"/>
      <c r="DX27" s="265"/>
      <c r="DY27" s="265"/>
      <c r="DZ27" s="265"/>
      <c r="EA27" s="265"/>
      <c r="EB27" s="265"/>
      <c r="EC27" s="265"/>
    </row>
    <row r="28" spans="1:133" s="265" customFormat="1">
      <c r="B28" s="336"/>
      <c r="C28" s="336"/>
      <c r="D28" s="336"/>
      <c r="E28" s="336"/>
      <c r="F28" s="336"/>
      <c r="G28" s="336"/>
      <c r="H28" s="336"/>
      <c r="I28" s="336"/>
      <c r="AP28" s="326"/>
      <c r="AQ28" s="337"/>
      <c r="AR28" s="328"/>
      <c r="AT28" s="338"/>
      <c r="AU28" s="339"/>
      <c r="AV28" s="339"/>
    </row>
    <row r="29" spans="1:133" s="265" customFormat="1">
      <c r="B29" s="345"/>
      <c r="C29" s="345"/>
      <c r="D29" s="345"/>
      <c r="E29" s="336"/>
      <c r="F29" s="336"/>
      <c r="G29" s="336"/>
      <c r="H29" s="336"/>
      <c r="I29" s="336"/>
      <c r="AP29" s="326"/>
      <c r="AQ29" s="337"/>
      <c r="AR29" s="328"/>
      <c r="AT29" s="338"/>
      <c r="AU29" s="339"/>
      <c r="AV29" s="339"/>
    </row>
    <row r="30" spans="1:133" s="265" customFormat="1">
      <c r="AP30" s="326"/>
      <c r="AQ30" s="337"/>
      <c r="AR30" s="328"/>
      <c r="AT30" s="338"/>
      <c r="AU30" s="339"/>
      <c r="AV30" s="339"/>
    </row>
    <row r="31" spans="1:133" s="265" customFormat="1">
      <c r="AP31" s="326"/>
      <c r="AQ31" s="337"/>
      <c r="AR31" s="328"/>
      <c r="AT31" s="338"/>
      <c r="AU31" s="339"/>
      <c r="AV31" s="339"/>
    </row>
    <row r="32" spans="1:133" s="265" customFormat="1">
      <c r="AP32" s="326"/>
      <c r="AQ32" s="337"/>
      <c r="AR32" s="328"/>
      <c r="AT32" s="338"/>
      <c r="AU32" s="339"/>
      <c r="AV32" s="339"/>
    </row>
    <row r="33" spans="1:133" s="265" customFormat="1">
      <c r="AP33" s="326"/>
      <c r="AQ33" s="337"/>
      <c r="AR33" s="328"/>
    </row>
    <row r="34" spans="1:133" s="340" customFormat="1">
      <c r="A34" s="265"/>
      <c r="B34" s="265"/>
      <c r="C34" s="265"/>
      <c r="D34" s="265"/>
      <c r="E34" s="265"/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  <c r="AB34" s="265"/>
      <c r="AC34" s="265"/>
      <c r="AD34" s="265"/>
      <c r="AE34" s="265"/>
      <c r="AF34" s="265"/>
      <c r="AG34" s="265"/>
      <c r="AH34" s="265"/>
      <c r="AI34" s="265"/>
      <c r="AJ34" s="265"/>
      <c r="AK34" s="265"/>
      <c r="AL34" s="265"/>
      <c r="AM34" s="265"/>
      <c r="AN34" s="265"/>
      <c r="AO34" s="265"/>
      <c r="AP34" s="326"/>
      <c r="AQ34" s="337"/>
      <c r="AR34" s="328"/>
      <c r="AS34" s="265"/>
      <c r="AT34" s="265"/>
      <c r="AU34" s="265"/>
      <c r="AV34" s="265"/>
      <c r="AW34" s="265"/>
      <c r="AX34" s="265"/>
      <c r="AY34" s="265"/>
      <c r="AZ34" s="265"/>
      <c r="BA34" s="265"/>
      <c r="BB34" s="265"/>
      <c r="BC34" s="265"/>
      <c r="BD34" s="265"/>
      <c r="BE34" s="265"/>
      <c r="BF34" s="265"/>
      <c r="BG34" s="265"/>
      <c r="BH34" s="265"/>
      <c r="BI34" s="265"/>
      <c r="BJ34" s="265"/>
      <c r="BK34" s="265"/>
      <c r="BL34" s="265"/>
      <c r="BM34" s="265"/>
      <c r="BN34" s="265"/>
      <c r="BO34" s="265"/>
      <c r="BP34" s="265"/>
      <c r="BQ34" s="265"/>
      <c r="BR34" s="265"/>
      <c r="BS34" s="265"/>
      <c r="BT34" s="265"/>
      <c r="BU34" s="265"/>
      <c r="BV34" s="265"/>
      <c r="BW34" s="265"/>
      <c r="BX34" s="265"/>
      <c r="BY34" s="265"/>
      <c r="BZ34" s="265"/>
      <c r="CA34" s="265"/>
      <c r="CB34" s="265"/>
      <c r="CC34" s="265"/>
      <c r="CD34" s="265"/>
      <c r="CE34" s="265"/>
      <c r="CF34" s="265"/>
      <c r="CG34" s="265"/>
      <c r="CH34" s="265"/>
      <c r="CI34" s="265"/>
      <c r="CJ34" s="265"/>
      <c r="CK34" s="265"/>
      <c r="CL34" s="265"/>
      <c r="CM34" s="265"/>
      <c r="CN34" s="265"/>
      <c r="CO34" s="265"/>
      <c r="CP34" s="265"/>
      <c r="CQ34" s="265"/>
      <c r="CR34" s="265"/>
      <c r="CS34" s="265"/>
      <c r="CT34" s="265"/>
      <c r="CU34" s="265"/>
      <c r="CV34" s="265"/>
      <c r="CW34" s="265"/>
      <c r="CX34" s="265"/>
      <c r="CY34" s="265"/>
      <c r="CZ34" s="265"/>
      <c r="DA34" s="265"/>
      <c r="DB34" s="265"/>
      <c r="DC34" s="265"/>
      <c r="DD34" s="265"/>
      <c r="DE34" s="265"/>
      <c r="DF34" s="265"/>
      <c r="DG34" s="265"/>
      <c r="DH34" s="265"/>
      <c r="DI34" s="265"/>
      <c r="DJ34" s="265"/>
      <c r="DK34" s="265"/>
      <c r="DL34" s="265"/>
      <c r="DM34" s="265"/>
      <c r="DN34" s="265"/>
      <c r="DO34" s="265"/>
      <c r="DP34" s="265"/>
      <c r="DQ34" s="265"/>
      <c r="DR34" s="265"/>
      <c r="DS34" s="265"/>
      <c r="DT34" s="265"/>
      <c r="DU34" s="265"/>
      <c r="DV34" s="265"/>
      <c r="DW34" s="265"/>
      <c r="DX34" s="265"/>
      <c r="DY34" s="265"/>
      <c r="DZ34" s="265"/>
      <c r="EA34" s="265"/>
      <c r="EB34" s="265"/>
      <c r="EC34" s="265"/>
    </row>
    <row r="35" spans="1:133" s="340" customFormat="1">
      <c r="A35" s="265"/>
      <c r="B35" s="265"/>
      <c r="C35" s="265"/>
      <c r="D35" s="265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  <c r="AB35" s="265"/>
      <c r="AC35" s="265"/>
      <c r="AD35" s="265"/>
      <c r="AE35" s="265"/>
      <c r="AF35" s="265"/>
      <c r="AG35" s="265"/>
      <c r="AH35" s="265"/>
      <c r="AI35" s="265"/>
      <c r="AJ35" s="265"/>
      <c r="AK35" s="265"/>
      <c r="AL35" s="265"/>
      <c r="AM35" s="265"/>
      <c r="AN35" s="265"/>
      <c r="AO35" s="265"/>
      <c r="AP35" s="326"/>
      <c r="AQ35" s="337"/>
      <c r="AR35" s="328"/>
      <c r="AS35" s="265"/>
      <c r="AT35" s="265"/>
      <c r="AU35" s="265"/>
      <c r="AV35" s="265"/>
      <c r="AW35" s="265"/>
      <c r="AX35" s="265"/>
      <c r="AY35" s="265"/>
      <c r="AZ35" s="265"/>
      <c r="BA35" s="265"/>
      <c r="BB35" s="265"/>
      <c r="BC35" s="265"/>
      <c r="BD35" s="265"/>
      <c r="BE35" s="265"/>
      <c r="BF35" s="265"/>
      <c r="BG35" s="265"/>
      <c r="BH35" s="265"/>
      <c r="BI35" s="265"/>
      <c r="BJ35" s="265"/>
      <c r="BK35" s="265"/>
      <c r="BL35" s="265"/>
      <c r="BM35" s="265"/>
      <c r="BN35" s="265"/>
      <c r="BO35" s="265"/>
      <c r="BP35" s="265"/>
      <c r="BQ35" s="265"/>
      <c r="BR35" s="265"/>
      <c r="BS35" s="265"/>
      <c r="BT35" s="265"/>
      <c r="BU35" s="265"/>
      <c r="BV35" s="265"/>
      <c r="BW35" s="265"/>
      <c r="BX35" s="265"/>
      <c r="BY35" s="265"/>
      <c r="BZ35" s="265"/>
      <c r="CA35" s="265"/>
      <c r="CB35" s="265"/>
      <c r="CC35" s="265"/>
      <c r="CD35" s="265"/>
      <c r="CE35" s="265"/>
      <c r="CF35" s="265"/>
      <c r="CG35" s="265"/>
      <c r="CH35" s="265"/>
      <c r="CI35" s="265"/>
      <c r="CJ35" s="265"/>
      <c r="CK35" s="265"/>
      <c r="CL35" s="265"/>
      <c r="CM35" s="265"/>
      <c r="CN35" s="265"/>
      <c r="CO35" s="265"/>
      <c r="CP35" s="265"/>
      <c r="CQ35" s="265"/>
      <c r="CR35" s="265"/>
      <c r="CS35" s="265"/>
      <c r="CT35" s="265"/>
      <c r="CU35" s="265"/>
      <c r="CV35" s="265"/>
      <c r="CW35" s="265"/>
      <c r="CX35" s="265"/>
      <c r="CY35" s="265"/>
      <c r="CZ35" s="265"/>
      <c r="DA35" s="265"/>
      <c r="DB35" s="265"/>
      <c r="DC35" s="265"/>
      <c r="DD35" s="265"/>
      <c r="DE35" s="265"/>
      <c r="DF35" s="265"/>
      <c r="DG35" s="265"/>
      <c r="DH35" s="265"/>
      <c r="DI35" s="265"/>
      <c r="DJ35" s="265"/>
      <c r="DK35" s="265"/>
      <c r="DL35" s="265"/>
      <c r="DM35" s="265"/>
      <c r="DN35" s="265"/>
      <c r="DO35" s="265"/>
      <c r="DP35" s="265"/>
      <c r="DQ35" s="265"/>
      <c r="DR35" s="265"/>
      <c r="DS35" s="265"/>
      <c r="DT35" s="265"/>
      <c r="DU35" s="265"/>
      <c r="DV35" s="265"/>
      <c r="DW35" s="265"/>
      <c r="DX35" s="265"/>
      <c r="DY35" s="265"/>
      <c r="DZ35" s="265"/>
      <c r="EA35" s="265"/>
      <c r="EB35" s="265"/>
      <c r="EC35" s="265"/>
    </row>
    <row r="36" spans="1:133" s="340" customFormat="1">
      <c r="A36" s="265"/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  <c r="AB36" s="265"/>
      <c r="AC36" s="265"/>
      <c r="AD36" s="265"/>
      <c r="AE36" s="265"/>
      <c r="AF36" s="265"/>
      <c r="AG36" s="265"/>
      <c r="AH36" s="265"/>
      <c r="AI36" s="265"/>
      <c r="AJ36" s="265"/>
      <c r="AK36" s="265"/>
      <c r="AL36" s="265"/>
      <c r="AM36" s="265"/>
      <c r="AN36" s="265"/>
      <c r="AO36" s="265"/>
      <c r="AP36" s="326"/>
      <c r="AQ36" s="337"/>
      <c r="AR36" s="328"/>
      <c r="AS36" s="265"/>
      <c r="AT36" s="265"/>
      <c r="AU36" s="265"/>
      <c r="AV36" s="265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265"/>
      <c r="BK36" s="265"/>
      <c r="BL36" s="265"/>
      <c r="BM36" s="265"/>
      <c r="BN36" s="265"/>
      <c r="BO36" s="265"/>
      <c r="BP36" s="265"/>
      <c r="BQ36" s="265"/>
      <c r="BR36" s="265"/>
      <c r="BS36" s="265"/>
      <c r="BT36" s="265"/>
      <c r="BU36" s="265"/>
      <c r="BV36" s="265"/>
      <c r="BW36" s="265"/>
      <c r="BX36" s="265"/>
      <c r="BY36" s="265"/>
      <c r="BZ36" s="265"/>
      <c r="CA36" s="265"/>
      <c r="CB36" s="265"/>
      <c r="CC36" s="265"/>
      <c r="CD36" s="265"/>
      <c r="CE36" s="265"/>
      <c r="CF36" s="265"/>
      <c r="CG36" s="265"/>
      <c r="CH36" s="265"/>
      <c r="CI36" s="265"/>
      <c r="CJ36" s="265"/>
      <c r="CK36" s="265"/>
      <c r="CL36" s="265"/>
      <c r="CM36" s="265"/>
      <c r="CN36" s="265"/>
      <c r="CO36" s="265"/>
      <c r="CP36" s="265"/>
      <c r="CQ36" s="265"/>
      <c r="CR36" s="265"/>
      <c r="CS36" s="265"/>
      <c r="CT36" s="265"/>
      <c r="CU36" s="265"/>
      <c r="CV36" s="265"/>
      <c r="CW36" s="265"/>
      <c r="CX36" s="265"/>
      <c r="CY36" s="265"/>
      <c r="CZ36" s="265"/>
      <c r="DA36" s="265"/>
      <c r="DB36" s="265"/>
      <c r="DC36" s="265"/>
      <c r="DD36" s="265"/>
      <c r="DE36" s="265"/>
      <c r="DF36" s="265"/>
      <c r="DG36" s="265"/>
      <c r="DH36" s="265"/>
      <c r="DI36" s="265"/>
      <c r="DJ36" s="265"/>
      <c r="DK36" s="265"/>
      <c r="DL36" s="265"/>
      <c r="DM36" s="265"/>
      <c r="DN36" s="265"/>
      <c r="DO36" s="265"/>
      <c r="DP36" s="265"/>
      <c r="DQ36" s="265"/>
      <c r="DR36" s="265"/>
      <c r="DS36" s="265"/>
      <c r="DT36" s="265"/>
      <c r="DU36" s="265"/>
      <c r="DV36" s="265"/>
      <c r="DW36" s="265"/>
      <c r="DX36" s="265"/>
      <c r="DY36" s="265"/>
      <c r="DZ36" s="265"/>
      <c r="EA36" s="265"/>
      <c r="EB36" s="265"/>
      <c r="EC36" s="265"/>
    </row>
    <row r="37" spans="1:133" s="340" customFormat="1">
      <c r="A37" s="265"/>
      <c r="B37" s="265"/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  <c r="AB37" s="265"/>
      <c r="AC37" s="265"/>
      <c r="AD37" s="265"/>
      <c r="AE37" s="265"/>
      <c r="AF37" s="265"/>
      <c r="AG37" s="265"/>
      <c r="AH37" s="265"/>
      <c r="AI37" s="265"/>
      <c r="AJ37" s="265"/>
      <c r="AK37" s="265"/>
      <c r="AL37" s="265"/>
      <c r="AM37" s="265"/>
      <c r="AN37" s="265"/>
      <c r="AO37" s="265"/>
      <c r="AP37" s="326"/>
      <c r="AQ37" s="337"/>
      <c r="AR37" s="328"/>
      <c r="AS37" s="265"/>
      <c r="AT37" s="265"/>
      <c r="AU37" s="265"/>
      <c r="AV37" s="265"/>
      <c r="AW37" s="265"/>
      <c r="AX37" s="265"/>
      <c r="AY37" s="265"/>
      <c r="AZ37" s="265"/>
      <c r="BA37" s="265"/>
      <c r="BB37" s="265"/>
      <c r="BC37" s="265"/>
      <c r="BD37" s="265"/>
      <c r="BE37" s="265"/>
      <c r="BF37" s="265"/>
      <c r="BG37" s="265"/>
      <c r="BH37" s="265"/>
      <c r="BI37" s="265"/>
      <c r="BJ37" s="265"/>
      <c r="BK37" s="265"/>
      <c r="BL37" s="265"/>
      <c r="BM37" s="265"/>
      <c r="BN37" s="265"/>
      <c r="BO37" s="265"/>
      <c r="BP37" s="265"/>
      <c r="BQ37" s="265"/>
      <c r="BR37" s="265"/>
      <c r="BS37" s="265"/>
      <c r="BT37" s="265"/>
      <c r="BU37" s="265"/>
      <c r="BV37" s="265"/>
      <c r="BW37" s="265"/>
      <c r="BX37" s="265"/>
      <c r="BY37" s="265"/>
      <c r="BZ37" s="265"/>
      <c r="CA37" s="265"/>
      <c r="CB37" s="265"/>
      <c r="CC37" s="265"/>
      <c r="CD37" s="265"/>
      <c r="CE37" s="265"/>
      <c r="CF37" s="265"/>
      <c r="CG37" s="265"/>
      <c r="CH37" s="265"/>
      <c r="CI37" s="265"/>
      <c r="CJ37" s="265"/>
      <c r="CK37" s="265"/>
      <c r="CL37" s="265"/>
      <c r="CM37" s="265"/>
      <c r="CN37" s="265"/>
      <c r="CO37" s="265"/>
      <c r="CP37" s="265"/>
      <c r="CQ37" s="265"/>
      <c r="CR37" s="265"/>
      <c r="CS37" s="265"/>
      <c r="CT37" s="265"/>
      <c r="CU37" s="265"/>
      <c r="CV37" s="265"/>
      <c r="CW37" s="265"/>
      <c r="CX37" s="265"/>
      <c r="CY37" s="265"/>
      <c r="CZ37" s="265"/>
      <c r="DA37" s="265"/>
      <c r="DB37" s="265"/>
      <c r="DC37" s="265"/>
      <c r="DD37" s="265"/>
      <c r="DE37" s="265"/>
      <c r="DF37" s="265"/>
      <c r="DG37" s="265"/>
      <c r="DH37" s="265"/>
      <c r="DI37" s="265"/>
      <c r="DJ37" s="265"/>
      <c r="DK37" s="265"/>
      <c r="DL37" s="265"/>
      <c r="DM37" s="265"/>
      <c r="DN37" s="265"/>
      <c r="DO37" s="265"/>
      <c r="DP37" s="265"/>
      <c r="DQ37" s="265"/>
      <c r="DR37" s="265"/>
      <c r="DS37" s="265"/>
      <c r="DT37" s="265"/>
      <c r="DU37" s="265"/>
      <c r="DV37" s="265"/>
      <c r="DW37" s="265"/>
      <c r="DX37" s="265"/>
      <c r="DY37" s="265"/>
      <c r="DZ37" s="265"/>
      <c r="EA37" s="265"/>
      <c r="EB37" s="265"/>
      <c r="EC37" s="265"/>
    </row>
    <row r="38" spans="1:133" s="340" customFormat="1">
      <c r="A38" s="265"/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  <c r="AB38" s="265"/>
      <c r="AC38" s="265"/>
      <c r="AD38" s="265"/>
      <c r="AE38" s="265"/>
      <c r="AF38" s="265"/>
      <c r="AG38" s="265"/>
      <c r="AH38" s="265"/>
      <c r="AI38" s="265"/>
      <c r="AJ38" s="265"/>
      <c r="AK38" s="265"/>
      <c r="AL38" s="265"/>
      <c r="AM38" s="265"/>
      <c r="AN38" s="265"/>
      <c r="AO38" s="265"/>
      <c r="AP38" s="326"/>
      <c r="AQ38" s="337"/>
      <c r="AR38" s="328"/>
      <c r="AS38" s="265"/>
      <c r="AT38" s="265"/>
      <c r="AU38" s="265"/>
      <c r="AV38" s="265"/>
      <c r="AW38" s="265"/>
      <c r="AX38" s="265"/>
      <c r="AY38" s="265"/>
      <c r="AZ38" s="265"/>
      <c r="BA38" s="265"/>
      <c r="BB38" s="265"/>
      <c r="BC38" s="265"/>
      <c r="BD38" s="265"/>
      <c r="BE38" s="265"/>
      <c r="BF38" s="265"/>
      <c r="BG38" s="265"/>
      <c r="BH38" s="265"/>
      <c r="BI38" s="265"/>
      <c r="BJ38" s="265"/>
      <c r="BK38" s="265"/>
      <c r="BL38" s="265"/>
      <c r="BM38" s="265"/>
      <c r="BN38" s="265"/>
      <c r="BO38" s="265"/>
      <c r="BP38" s="265"/>
      <c r="BQ38" s="265"/>
      <c r="BR38" s="265"/>
      <c r="BS38" s="265"/>
      <c r="BT38" s="265"/>
      <c r="BU38" s="265"/>
      <c r="BV38" s="265"/>
      <c r="BW38" s="265"/>
      <c r="BX38" s="265"/>
      <c r="BY38" s="265"/>
      <c r="BZ38" s="265"/>
      <c r="CA38" s="265"/>
      <c r="CB38" s="265"/>
      <c r="CC38" s="265"/>
      <c r="CD38" s="265"/>
      <c r="CE38" s="265"/>
      <c r="CF38" s="265"/>
      <c r="CG38" s="265"/>
      <c r="CH38" s="265"/>
      <c r="CI38" s="265"/>
      <c r="CJ38" s="265"/>
      <c r="CK38" s="265"/>
      <c r="CL38" s="265"/>
      <c r="CM38" s="265"/>
      <c r="CN38" s="265"/>
      <c r="CO38" s="265"/>
      <c r="CP38" s="265"/>
      <c r="CQ38" s="265"/>
      <c r="CR38" s="265"/>
      <c r="CS38" s="265"/>
      <c r="CT38" s="265"/>
      <c r="CU38" s="265"/>
      <c r="CV38" s="265"/>
      <c r="CW38" s="265"/>
      <c r="CX38" s="265"/>
      <c r="CY38" s="265"/>
      <c r="CZ38" s="265"/>
      <c r="DA38" s="265"/>
      <c r="DB38" s="265"/>
      <c r="DC38" s="265"/>
      <c r="DD38" s="265"/>
      <c r="DE38" s="265"/>
      <c r="DF38" s="265"/>
      <c r="DG38" s="265"/>
      <c r="DH38" s="265"/>
      <c r="DI38" s="265"/>
      <c r="DJ38" s="265"/>
      <c r="DK38" s="265"/>
      <c r="DL38" s="265"/>
      <c r="DM38" s="265"/>
      <c r="DN38" s="265"/>
      <c r="DO38" s="265"/>
      <c r="DP38" s="265"/>
      <c r="DQ38" s="265"/>
      <c r="DR38" s="265"/>
      <c r="DS38" s="265"/>
      <c r="DT38" s="265"/>
      <c r="DU38" s="265"/>
      <c r="DV38" s="265"/>
      <c r="DW38" s="265"/>
      <c r="DX38" s="265"/>
      <c r="DY38" s="265"/>
      <c r="DZ38" s="265"/>
      <c r="EA38" s="265"/>
      <c r="EB38" s="265"/>
      <c r="EC38" s="265"/>
    </row>
    <row r="39" spans="1:133" s="340" customFormat="1">
      <c r="A39" s="265"/>
      <c r="B39" s="265"/>
      <c r="C39" s="265"/>
      <c r="D39" s="265"/>
      <c r="E39" s="265"/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  <c r="AA39" s="265"/>
      <c r="AB39" s="265"/>
      <c r="AC39" s="265"/>
      <c r="AD39" s="265"/>
      <c r="AE39" s="265"/>
      <c r="AF39" s="265"/>
      <c r="AG39" s="265"/>
      <c r="AH39" s="265"/>
      <c r="AI39" s="265"/>
      <c r="AJ39" s="265"/>
      <c r="AK39" s="265"/>
      <c r="AL39" s="265"/>
      <c r="AM39" s="265"/>
      <c r="AN39" s="265"/>
      <c r="AO39" s="265"/>
      <c r="AP39" s="326"/>
      <c r="AQ39" s="337"/>
      <c r="AR39" s="328"/>
      <c r="AS39" s="265"/>
      <c r="AT39" s="265"/>
      <c r="AU39" s="265"/>
      <c r="AV39" s="265"/>
      <c r="AW39" s="265"/>
      <c r="AX39" s="265"/>
      <c r="AY39" s="265"/>
      <c r="AZ39" s="265"/>
      <c r="BA39" s="265"/>
      <c r="BB39" s="265"/>
      <c r="BC39" s="265"/>
      <c r="BD39" s="265"/>
      <c r="BE39" s="265"/>
      <c r="BF39" s="265"/>
      <c r="BG39" s="265"/>
      <c r="BH39" s="265"/>
      <c r="BI39" s="265"/>
      <c r="BJ39" s="265"/>
      <c r="BK39" s="265"/>
      <c r="BL39" s="265"/>
      <c r="BM39" s="265"/>
      <c r="BN39" s="265"/>
      <c r="BO39" s="265"/>
      <c r="BP39" s="265"/>
      <c r="BQ39" s="265"/>
      <c r="BR39" s="265"/>
      <c r="BS39" s="265"/>
      <c r="BT39" s="265"/>
      <c r="BU39" s="265"/>
      <c r="BV39" s="265"/>
      <c r="BW39" s="265"/>
      <c r="BX39" s="265"/>
      <c r="BY39" s="265"/>
      <c r="BZ39" s="265"/>
      <c r="CA39" s="265"/>
      <c r="CB39" s="265"/>
      <c r="CC39" s="265"/>
      <c r="CD39" s="265"/>
      <c r="CE39" s="265"/>
      <c r="CF39" s="265"/>
      <c r="CG39" s="265"/>
      <c r="CH39" s="265"/>
      <c r="CI39" s="265"/>
      <c r="CJ39" s="265"/>
      <c r="CK39" s="265"/>
      <c r="CL39" s="265"/>
      <c r="CM39" s="265"/>
      <c r="CN39" s="265"/>
      <c r="CO39" s="265"/>
      <c r="CP39" s="265"/>
      <c r="CQ39" s="265"/>
      <c r="CR39" s="265"/>
      <c r="CS39" s="265"/>
      <c r="CT39" s="265"/>
      <c r="CU39" s="265"/>
      <c r="CV39" s="265"/>
      <c r="CW39" s="265"/>
      <c r="CX39" s="265"/>
      <c r="CY39" s="265"/>
      <c r="CZ39" s="265"/>
      <c r="DA39" s="265"/>
      <c r="DB39" s="265"/>
      <c r="DC39" s="265"/>
      <c r="DD39" s="265"/>
      <c r="DE39" s="265"/>
      <c r="DF39" s="265"/>
      <c r="DG39" s="265"/>
      <c r="DH39" s="265"/>
      <c r="DI39" s="265"/>
      <c r="DJ39" s="265"/>
      <c r="DK39" s="265"/>
      <c r="DL39" s="265"/>
      <c r="DM39" s="265"/>
      <c r="DN39" s="265"/>
      <c r="DO39" s="265"/>
      <c r="DP39" s="265"/>
      <c r="DQ39" s="265"/>
      <c r="DR39" s="265"/>
      <c r="DS39" s="265"/>
      <c r="DT39" s="265"/>
      <c r="DU39" s="265"/>
      <c r="DV39" s="265"/>
      <c r="DW39" s="265"/>
      <c r="DX39" s="265"/>
      <c r="DY39" s="265"/>
      <c r="DZ39" s="265"/>
      <c r="EA39" s="265"/>
      <c r="EB39" s="265"/>
      <c r="EC39" s="265"/>
    </row>
    <row r="40" spans="1:133" s="340" customFormat="1">
      <c r="A40" s="265"/>
      <c r="B40" s="265"/>
      <c r="C40" s="265"/>
      <c r="D40" s="265"/>
      <c r="E40" s="265"/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  <c r="AD40" s="265"/>
      <c r="AE40" s="265"/>
      <c r="AF40" s="265"/>
      <c r="AG40" s="265"/>
      <c r="AH40" s="265"/>
      <c r="AI40" s="265"/>
      <c r="AJ40" s="265"/>
      <c r="AK40" s="265"/>
      <c r="AL40" s="265"/>
      <c r="AM40" s="265"/>
      <c r="AN40" s="265"/>
      <c r="AO40" s="265"/>
      <c r="AP40" s="326"/>
      <c r="AQ40" s="337"/>
      <c r="AR40" s="328"/>
      <c r="AS40" s="265"/>
      <c r="AT40" s="265"/>
      <c r="AU40" s="265"/>
      <c r="AV40" s="265"/>
      <c r="AW40" s="265"/>
      <c r="AX40" s="265"/>
      <c r="AY40" s="265"/>
      <c r="AZ40" s="265"/>
      <c r="BA40" s="265"/>
      <c r="BB40" s="265"/>
      <c r="BC40" s="265"/>
      <c r="BD40" s="265"/>
      <c r="BE40" s="265"/>
      <c r="BF40" s="265"/>
      <c r="BG40" s="265"/>
      <c r="BH40" s="265"/>
      <c r="BI40" s="265"/>
      <c r="BJ40" s="265"/>
      <c r="BK40" s="265"/>
      <c r="BL40" s="265"/>
      <c r="BM40" s="265"/>
      <c r="BN40" s="265"/>
      <c r="BO40" s="265"/>
      <c r="BP40" s="265"/>
      <c r="BQ40" s="265"/>
      <c r="BR40" s="265"/>
      <c r="BS40" s="265"/>
      <c r="BT40" s="265"/>
      <c r="BU40" s="265"/>
      <c r="BV40" s="265"/>
      <c r="BW40" s="265"/>
      <c r="BX40" s="265"/>
      <c r="BY40" s="265"/>
      <c r="BZ40" s="265"/>
      <c r="CA40" s="265"/>
      <c r="CB40" s="265"/>
      <c r="CC40" s="265"/>
      <c r="CD40" s="265"/>
      <c r="CE40" s="265"/>
      <c r="CF40" s="265"/>
      <c r="CG40" s="265"/>
      <c r="CH40" s="265"/>
      <c r="CI40" s="265"/>
      <c r="CJ40" s="265"/>
      <c r="CK40" s="265"/>
      <c r="CL40" s="265"/>
      <c r="CM40" s="265"/>
      <c r="CN40" s="265"/>
      <c r="CO40" s="265"/>
      <c r="CP40" s="265"/>
      <c r="CQ40" s="265"/>
      <c r="CR40" s="265"/>
      <c r="CS40" s="265"/>
      <c r="CT40" s="265"/>
      <c r="CU40" s="265"/>
      <c r="CV40" s="265"/>
      <c r="CW40" s="265"/>
      <c r="CX40" s="265"/>
      <c r="CY40" s="265"/>
      <c r="CZ40" s="265"/>
      <c r="DA40" s="265"/>
      <c r="DB40" s="265"/>
      <c r="DC40" s="265"/>
      <c r="DD40" s="265"/>
      <c r="DE40" s="265"/>
      <c r="DF40" s="265"/>
      <c r="DG40" s="265"/>
      <c r="DH40" s="265"/>
      <c r="DI40" s="265"/>
      <c r="DJ40" s="265"/>
      <c r="DK40" s="265"/>
      <c r="DL40" s="265"/>
      <c r="DM40" s="265"/>
      <c r="DN40" s="265"/>
      <c r="DO40" s="265"/>
      <c r="DP40" s="265"/>
      <c r="DQ40" s="265"/>
      <c r="DR40" s="265"/>
      <c r="DS40" s="265"/>
      <c r="DT40" s="265"/>
      <c r="DU40" s="265"/>
      <c r="DV40" s="265"/>
      <c r="DW40" s="265"/>
      <c r="DX40" s="265"/>
      <c r="DY40" s="265"/>
      <c r="DZ40" s="265"/>
      <c r="EA40" s="265"/>
      <c r="EB40" s="265"/>
      <c r="EC40" s="265"/>
    </row>
    <row r="41" spans="1:133" s="340" customFormat="1">
      <c r="A41" s="265"/>
      <c r="B41" s="265"/>
      <c r="C41" s="265"/>
      <c r="D41" s="265"/>
      <c r="E41" s="265"/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  <c r="AB41" s="265"/>
      <c r="AC41" s="265"/>
      <c r="AD41" s="265"/>
      <c r="AE41" s="265"/>
      <c r="AF41" s="265"/>
      <c r="AG41" s="265"/>
      <c r="AH41" s="265"/>
      <c r="AI41" s="265"/>
      <c r="AJ41" s="265"/>
      <c r="AK41" s="265"/>
      <c r="AL41" s="265"/>
      <c r="AM41" s="265"/>
      <c r="AN41" s="265"/>
      <c r="AO41" s="265"/>
      <c r="AP41" s="265"/>
      <c r="AQ41" s="265"/>
      <c r="AR41" s="265"/>
      <c r="AS41" s="265"/>
      <c r="AT41" s="265"/>
      <c r="AU41" s="265"/>
      <c r="AV41" s="265"/>
      <c r="AW41" s="265"/>
      <c r="AX41" s="265"/>
      <c r="AY41" s="265"/>
      <c r="AZ41" s="265"/>
      <c r="BA41" s="265"/>
      <c r="BB41" s="265"/>
      <c r="BC41" s="265"/>
      <c r="BD41" s="265"/>
      <c r="BE41" s="265"/>
      <c r="BF41" s="265"/>
      <c r="BG41" s="265"/>
      <c r="BH41" s="265"/>
      <c r="BI41" s="265"/>
      <c r="BJ41" s="265"/>
      <c r="BK41" s="265"/>
      <c r="BL41" s="265"/>
      <c r="BM41" s="265"/>
      <c r="BN41" s="265"/>
      <c r="BO41" s="265"/>
      <c r="BP41" s="265"/>
      <c r="BQ41" s="265"/>
      <c r="BR41" s="265"/>
      <c r="BS41" s="265"/>
      <c r="BT41" s="265"/>
      <c r="BU41" s="265"/>
      <c r="BV41" s="265"/>
      <c r="BW41" s="265"/>
      <c r="BX41" s="265"/>
      <c r="BY41" s="265"/>
      <c r="BZ41" s="265"/>
      <c r="CA41" s="265"/>
      <c r="CB41" s="265"/>
      <c r="CC41" s="265"/>
      <c r="CD41" s="265"/>
      <c r="CE41" s="265"/>
      <c r="CF41" s="265"/>
      <c r="CG41" s="265"/>
      <c r="CH41" s="265"/>
      <c r="CI41" s="265"/>
      <c r="CJ41" s="265"/>
      <c r="CK41" s="265"/>
      <c r="CL41" s="265"/>
      <c r="CM41" s="265"/>
      <c r="CN41" s="265"/>
      <c r="CO41" s="265"/>
      <c r="CP41" s="265"/>
      <c r="CQ41" s="265"/>
      <c r="CR41" s="265"/>
      <c r="CS41" s="265"/>
      <c r="CT41" s="265"/>
      <c r="CU41" s="265"/>
      <c r="CV41" s="265"/>
      <c r="CW41" s="265"/>
      <c r="CX41" s="265"/>
      <c r="CY41" s="265"/>
      <c r="CZ41" s="265"/>
      <c r="DA41" s="265"/>
      <c r="DB41" s="265"/>
      <c r="DC41" s="265"/>
      <c r="DD41" s="265"/>
      <c r="DE41" s="265"/>
      <c r="DF41" s="265"/>
      <c r="DG41" s="265"/>
      <c r="DH41" s="265"/>
      <c r="DI41" s="265"/>
      <c r="DJ41" s="265"/>
      <c r="DK41" s="265"/>
      <c r="DL41" s="265"/>
      <c r="DM41" s="265"/>
      <c r="DN41" s="265"/>
      <c r="DO41" s="265"/>
      <c r="DP41" s="265"/>
      <c r="DQ41" s="265"/>
      <c r="DR41" s="265"/>
      <c r="DS41" s="265"/>
      <c r="DT41" s="265"/>
      <c r="DU41" s="265"/>
      <c r="DV41" s="265"/>
      <c r="DW41" s="265"/>
      <c r="DX41" s="265"/>
      <c r="DY41" s="265"/>
      <c r="DZ41" s="265"/>
      <c r="EA41" s="265"/>
      <c r="EB41" s="265"/>
      <c r="EC41" s="265"/>
    </row>
    <row r="42" spans="1:133" s="340" customFormat="1">
      <c r="A42" s="265"/>
      <c r="B42" s="265"/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  <c r="AB42" s="265"/>
      <c r="AC42" s="265"/>
      <c r="AD42" s="265"/>
      <c r="AE42" s="265"/>
      <c r="AF42" s="265"/>
      <c r="AG42" s="265"/>
      <c r="AH42" s="265"/>
      <c r="AI42" s="265"/>
      <c r="AJ42" s="265"/>
      <c r="AK42" s="265"/>
      <c r="AL42" s="265"/>
      <c r="AM42" s="265"/>
      <c r="AN42" s="265"/>
      <c r="AO42" s="265"/>
      <c r="AP42" s="265"/>
      <c r="AQ42" s="265"/>
      <c r="AR42" s="265"/>
      <c r="AS42" s="265"/>
      <c r="AT42" s="265"/>
      <c r="AU42" s="265"/>
      <c r="AV42" s="265"/>
      <c r="AW42" s="265"/>
      <c r="AX42" s="265"/>
      <c r="AY42" s="265"/>
      <c r="AZ42" s="265"/>
      <c r="BA42" s="265"/>
      <c r="BB42" s="265"/>
      <c r="BC42" s="265"/>
      <c r="BD42" s="265"/>
      <c r="BE42" s="265"/>
      <c r="BF42" s="265"/>
      <c r="BG42" s="265"/>
      <c r="BH42" s="265"/>
      <c r="BI42" s="265"/>
      <c r="BJ42" s="265"/>
      <c r="BK42" s="265"/>
      <c r="BL42" s="265"/>
      <c r="BM42" s="265"/>
      <c r="BN42" s="265"/>
      <c r="BO42" s="265"/>
      <c r="BP42" s="265"/>
      <c r="BQ42" s="265"/>
      <c r="BR42" s="265"/>
      <c r="BS42" s="265"/>
      <c r="BT42" s="265"/>
      <c r="BU42" s="265"/>
      <c r="BV42" s="265"/>
      <c r="BW42" s="265"/>
      <c r="BX42" s="265"/>
      <c r="BY42" s="265"/>
      <c r="BZ42" s="265"/>
      <c r="CA42" s="265"/>
      <c r="CB42" s="265"/>
      <c r="CC42" s="265"/>
      <c r="CD42" s="265"/>
      <c r="CE42" s="265"/>
      <c r="CF42" s="265"/>
      <c r="CG42" s="265"/>
      <c r="CH42" s="265"/>
      <c r="CI42" s="265"/>
      <c r="CJ42" s="265"/>
      <c r="CK42" s="265"/>
      <c r="CL42" s="265"/>
      <c r="CM42" s="265"/>
      <c r="CN42" s="265"/>
      <c r="CO42" s="265"/>
      <c r="CP42" s="265"/>
      <c r="CQ42" s="265"/>
      <c r="CR42" s="265"/>
      <c r="CS42" s="265"/>
      <c r="CT42" s="265"/>
      <c r="CU42" s="265"/>
      <c r="CV42" s="265"/>
      <c r="CW42" s="265"/>
      <c r="CX42" s="265"/>
      <c r="CY42" s="265"/>
      <c r="CZ42" s="265"/>
      <c r="DA42" s="265"/>
      <c r="DB42" s="265"/>
      <c r="DC42" s="265"/>
      <c r="DD42" s="265"/>
      <c r="DE42" s="265"/>
      <c r="DF42" s="265"/>
      <c r="DG42" s="265"/>
      <c r="DH42" s="265"/>
      <c r="DI42" s="265"/>
      <c r="DJ42" s="265"/>
      <c r="DK42" s="265"/>
      <c r="DL42" s="265"/>
      <c r="DM42" s="265"/>
      <c r="DN42" s="265"/>
      <c r="DO42" s="265"/>
      <c r="DP42" s="265"/>
      <c r="DQ42" s="265"/>
      <c r="DR42" s="265"/>
      <c r="DS42" s="265"/>
      <c r="DT42" s="265"/>
      <c r="DU42" s="265"/>
      <c r="DV42" s="265"/>
      <c r="DW42" s="265"/>
      <c r="DX42" s="265"/>
      <c r="DY42" s="265"/>
      <c r="DZ42" s="265"/>
      <c r="EA42" s="265"/>
      <c r="EB42" s="265"/>
      <c r="EC42" s="265"/>
    </row>
    <row r="43" spans="1:133" s="340" customFormat="1">
      <c r="A43" s="265"/>
      <c r="B43" s="265"/>
      <c r="C43" s="265"/>
      <c r="D43" s="265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  <c r="AB43" s="265"/>
      <c r="AC43" s="265"/>
      <c r="AD43" s="265"/>
      <c r="AE43" s="265"/>
      <c r="AF43" s="265"/>
      <c r="AG43" s="265"/>
      <c r="AH43" s="265"/>
      <c r="AI43" s="265"/>
      <c r="AJ43" s="265"/>
      <c r="AK43" s="265"/>
      <c r="AL43" s="265"/>
      <c r="AM43" s="265"/>
      <c r="AN43" s="265"/>
      <c r="AO43" s="265"/>
      <c r="AP43" s="265"/>
      <c r="AQ43" s="265"/>
      <c r="AR43" s="265"/>
      <c r="AS43" s="265"/>
      <c r="AT43" s="265"/>
      <c r="AU43" s="265"/>
      <c r="AV43" s="265"/>
      <c r="AW43" s="265"/>
      <c r="AX43" s="265"/>
      <c r="AY43" s="265"/>
      <c r="AZ43" s="265"/>
      <c r="BA43" s="265"/>
      <c r="BB43" s="265"/>
      <c r="BC43" s="265"/>
      <c r="BD43" s="265"/>
      <c r="BE43" s="265"/>
      <c r="BF43" s="265"/>
      <c r="BG43" s="265"/>
      <c r="BH43" s="265"/>
      <c r="BI43" s="265"/>
      <c r="BJ43" s="265"/>
      <c r="BK43" s="265"/>
      <c r="BL43" s="265"/>
      <c r="BM43" s="265"/>
      <c r="BN43" s="265"/>
      <c r="BO43" s="265"/>
      <c r="BP43" s="265"/>
      <c r="BQ43" s="265"/>
      <c r="BR43" s="265"/>
      <c r="BS43" s="265"/>
      <c r="BT43" s="265"/>
      <c r="BU43" s="265"/>
      <c r="BV43" s="265"/>
      <c r="BW43" s="265"/>
      <c r="BX43" s="265"/>
      <c r="BY43" s="265"/>
      <c r="BZ43" s="265"/>
      <c r="CA43" s="265"/>
      <c r="CB43" s="265"/>
      <c r="CC43" s="265"/>
      <c r="CD43" s="265"/>
      <c r="CE43" s="265"/>
      <c r="CF43" s="265"/>
      <c r="CG43" s="265"/>
      <c r="CH43" s="265"/>
      <c r="CI43" s="265"/>
      <c r="CJ43" s="265"/>
      <c r="CK43" s="265"/>
      <c r="CL43" s="265"/>
      <c r="CM43" s="265"/>
      <c r="CN43" s="265"/>
      <c r="CO43" s="265"/>
      <c r="CP43" s="265"/>
      <c r="CQ43" s="265"/>
      <c r="CR43" s="265"/>
      <c r="CS43" s="265"/>
      <c r="CT43" s="265"/>
      <c r="CU43" s="265"/>
      <c r="CV43" s="265"/>
      <c r="CW43" s="265"/>
      <c r="CX43" s="265"/>
      <c r="CY43" s="265"/>
      <c r="CZ43" s="265"/>
      <c r="DA43" s="265"/>
      <c r="DB43" s="265"/>
      <c r="DC43" s="265"/>
      <c r="DD43" s="265"/>
      <c r="DE43" s="265"/>
      <c r="DF43" s="265"/>
      <c r="DG43" s="265"/>
      <c r="DH43" s="265"/>
      <c r="DI43" s="265"/>
      <c r="DJ43" s="265"/>
      <c r="DK43" s="265"/>
      <c r="DL43" s="265"/>
      <c r="DM43" s="265"/>
      <c r="DN43" s="265"/>
      <c r="DO43" s="265"/>
      <c r="DP43" s="265"/>
      <c r="DQ43" s="265"/>
      <c r="DR43" s="265"/>
      <c r="DS43" s="265"/>
      <c r="DT43" s="265"/>
      <c r="DU43" s="265"/>
      <c r="DV43" s="265"/>
      <c r="DW43" s="265"/>
      <c r="DX43" s="265"/>
      <c r="DY43" s="265"/>
      <c r="DZ43" s="265"/>
      <c r="EA43" s="265"/>
      <c r="EB43" s="265"/>
      <c r="EC43" s="265"/>
    </row>
    <row r="44" spans="1:133" s="340" customFormat="1">
      <c r="A44" s="265"/>
      <c r="B44" s="265"/>
      <c r="C44" s="265"/>
      <c r="D44" s="265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  <c r="AB44" s="265"/>
      <c r="AC44" s="265"/>
      <c r="AD44" s="265"/>
      <c r="AE44" s="265"/>
      <c r="AF44" s="265"/>
      <c r="AG44" s="265"/>
      <c r="AH44" s="265"/>
      <c r="AI44" s="265"/>
      <c r="AJ44" s="265"/>
      <c r="AK44" s="265"/>
      <c r="AL44" s="265"/>
      <c r="AM44" s="265"/>
      <c r="AN44" s="265"/>
      <c r="AO44" s="265"/>
      <c r="AP44" s="265"/>
      <c r="AQ44" s="265"/>
      <c r="AR44" s="265"/>
      <c r="AS44" s="265"/>
      <c r="AT44" s="265"/>
      <c r="AU44" s="265"/>
      <c r="AV44" s="265"/>
      <c r="AW44" s="265"/>
      <c r="AX44" s="265"/>
      <c r="AY44" s="265"/>
      <c r="AZ44" s="265"/>
      <c r="BA44" s="265"/>
      <c r="BB44" s="265"/>
      <c r="BC44" s="265"/>
      <c r="BD44" s="265"/>
      <c r="BE44" s="265"/>
      <c r="BF44" s="265"/>
      <c r="BG44" s="265"/>
      <c r="BH44" s="265"/>
      <c r="BI44" s="265"/>
      <c r="BJ44" s="265"/>
      <c r="BK44" s="265"/>
      <c r="BL44" s="265"/>
      <c r="BM44" s="265"/>
      <c r="BN44" s="265"/>
      <c r="BO44" s="265"/>
      <c r="BP44" s="265"/>
      <c r="BQ44" s="265"/>
      <c r="BR44" s="265"/>
      <c r="BS44" s="265"/>
      <c r="BT44" s="265"/>
      <c r="BU44" s="265"/>
      <c r="BV44" s="265"/>
      <c r="BW44" s="265"/>
      <c r="BX44" s="265"/>
      <c r="BY44" s="265"/>
      <c r="BZ44" s="265"/>
      <c r="CA44" s="265"/>
      <c r="CB44" s="265"/>
      <c r="CC44" s="265"/>
      <c r="CD44" s="265"/>
      <c r="CE44" s="265"/>
      <c r="CF44" s="265"/>
      <c r="CG44" s="265"/>
      <c r="CH44" s="265"/>
      <c r="CI44" s="265"/>
      <c r="CJ44" s="265"/>
      <c r="CK44" s="265"/>
      <c r="CL44" s="265"/>
      <c r="CM44" s="265"/>
      <c r="CN44" s="265"/>
      <c r="CO44" s="265"/>
      <c r="CP44" s="265"/>
      <c r="CQ44" s="265"/>
      <c r="CR44" s="265"/>
      <c r="CS44" s="265"/>
      <c r="CT44" s="265"/>
      <c r="CU44" s="265"/>
      <c r="CV44" s="265"/>
      <c r="CW44" s="265"/>
      <c r="CX44" s="265"/>
      <c r="CY44" s="265"/>
      <c r="CZ44" s="265"/>
      <c r="DA44" s="265"/>
      <c r="DB44" s="265"/>
      <c r="DC44" s="265"/>
      <c r="DD44" s="265"/>
      <c r="DE44" s="265"/>
      <c r="DF44" s="265"/>
      <c r="DG44" s="265"/>
      <c r="DH44" s="265"/>
      <c r="DI44" s="265"/>
      <c r="DJ44" s="265"/>
      <c r="DK44" s="265"/>
      <c r="DL44" s="265"/>
      <c r="DM44" s="265"/>
      <c r="DN44" s="265"/>
      <c r="DO44" s="265"/>
      <c r="DP44" s="265"/>
      <c r="DQ44" s="265"/>
      <c r="DR44" s="265"/>
      <c r="DS44" s="265"/>
      <c r="DT44" s="265"/>
      <c r="DU44" s="265"/>
      <c r="DV44" s="265"/>
      <c r="DW44" s="265"/>
      <c r="DX44" s="265"/>
      <c r="DY44" s="265"/>
      <c r="DZ44" s="265"/>
      <c r="EA44" s="265"/>
      <c r="EB44" s="265"/>
      <c r="EC44" s="265"/>
    </row>
    <row r="45" spans="1:133" s="340" customFormat="1">
      <c r="A45" s="346"/>
      <c r="B45" s="346"/>
      <c r="C45" s="346"/>
      <c r="D45" s="346"/>
      <c r="E45" s="346"/>
      <c r="F45" s="265"/>
      <c r="G45" s="265"/>
      <c r="H45" s="265"/>
      <c r="I45" s="265"/>
      <c r="J45" s="265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5"/>
      <c r="Z45" s="265"/>
      <c r="AA45" s="265"/>
      <c r="AB45" s="265"/>
      <c r="AC45" s="265"/>
      <c r="AD45" s="265"/>
      <c r="AE45" s="265"/>
      <c r="AF45" s="265"/>
      <c r="AG45" s="265"/>
      <c r="AH45" s="265"/>
      <c r="AI45" s="265"/>
      <c r="AJ45" s="265"/>
      <c r="AK45" s="265"/>
      <c r="AL45" s="265"/>
      <c r="AM45" s="265"/>
      <c r="AN45" s="265"/>
      <c r="AO45" s="265"/>
      <c r="AP45" s="265"/>
      <c r="AQ45" s="265"/>
      <c r="AR45" s="265"/>
      <c r="AS45" s="265"/>
      <c r="AT45" s="265"/>
      <c r="AU45" s="265"/>
      <c r="AV45" s="265"/>
      <c r="AW45" s="265"/>
      <c r="AX45" s="265"/>
      <c r="AY45" s="265"/>
      <c r="AZ45" s="265"/>
      <c r="BA45" s="265"/>
      <c r="BB45" s="265"/>
      <c r="BC45" s="265"/>
      <c r="BD45" s="265"/>
      <c r="BE45" s="265"/>
      <c r="BF45" s="265"/>
      <c r="BG45" s="265"/>
      <c r="BH45" s="265"/>
      <c r="BI45" s="265"/>
      <c r="BJ45" s="265"/>
      <c r="BK45" s="265"/>
      <c r="BL45" s="265"/>
      <c r="BM45" s="265"/>
      <c r="BN45" s="265"/>
      <c r="BO45" s="265"/>
      <c r="BP45" s="265"/>
      <c r="BQ45" s="265"/>
      <c r="BR45" s="265"/>
      <c r="BS45" s="265"/>
      <c r="BT45" s="265"/>
      <c r="BU45" s="265"/>
      <c r="BV45" s="265"/>
      <c r="BW45" s="265"/>
      <c r="BX45" s="265"/>
      <c r="BY45" s="265"/>
      <c r="BZ45" s="265"/>
      <c r="CA45" s="265"/>
      <c r="CB45" s="265"/>
      <c r="CC45" s="265"/>
      <c r="CD45" s="265"/>
      <c r="CE45" s="265"/>
      <c r="CF45" s="265"/>
      <c r="CG45" s="265"/>
      <c r="CH45" s="265"/>
      <c r="CI45" s="265"/>
      <c r="CJ45" s="265"/>
      <c r="CK45" s="265"/>
      <c r="CL45" s="265"/>
      <c r="CM45" s="265"/>
      <c r="CN45" s="265"/>
      <c r="CO45" s="265"/>
      <c r="CP45" s="265"/>
      <c r="CQ45" s="265"/>
      <c r="CR45" s="265"/>
      <c r="CS45" s="265"/>
      <c r="CT45" s="265"/>
      <c r="CU45" s="265"/>
      <c r="CV45" s="265"/>
      <c r="CW45" s="265"/>
      <c r="CX45" s="265"/>
      <c r="CY45" s="265"/>
      <c r="CZ45" s="265"/>
      <c r="DA45" s="265"/>
      <c r="DB45" s="265"/>
      <c r="DC45" s="265"/>
      <c r="DD45" s="265"/>
      <c r="DE45" s="265"/>
      <c r="DF45" s="265"/>
      <c r="DG45" s="265"/>
      <c r="DH45" s="265"/>
      <c r="DI45" s="265"/>
      <c r="DJ45" s="265"/>
      <c r="DK45" s="265"/>
      <c r="DL45" s="265"/>
      <c r="DM45" s="265"/>
      <c r="DN45" s="265"/>
      <c r="DO45" s="265"/>
      <c r="DP45" s="265"/>
      <c r="DQ45" s="265"/>
      <c r="DR45" s="265"/>
      <c r="DS45" s="265"/>
      <c r="DT45" s="265"/>
      <c r="DU45" s="265"/>
      <c r="DV45" s="265"/>
      <c r="DW45" s="265"/>
      <c r="DX45" s="265"/>
      <c r="DY45" s="265"/>
      <c r="DZ45" s="265"/>
      <c r="EA45" s="265"/>
      <c r="EB45" s="265"/>
      <c r="EC45" s="265"/>
    </row>
    <row r="46" spans="1:133" s="340" customFormat="1">
      <c r="A46" s="346"/>
      <c r="B46" s="346"/>
      <c r="C46" s="346"/>
      <c r="D46" s="346"/>
      <c r="E46" s="346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265"/>
      <c r="AF46" s="265"/>
      <c r="AG46" s="265"/>
      <c r="AH46" s="265"/>
      <c r="AI46" s="265"/>
      <c r="AJ46" s="265"/>
      <c r="AK46" s="265"/>
      <c r="AL46" s="265"/>
      <c r="AM46" s="265"/>
      <c r="AN46" s="265"/>
      <c r="AO46" s="265"/>
      <c r="AP46" s="265"/>
      <c r="AQ46" s="265"/>
      <c r="AR46" s="265"/>
      <c r="AS46" s="265"/>
      <c r="AT46" s="265"/>
      <c r="AU46" s="265"/>
      <c r="AV46" s="265"/>
      <c r="AW46" s="265"/>
      <c r="AX46" s="265"/>
      <c r="AY46" s="265"/>
      <c r="AZ46" s="265"/>
      <c r="BA46" s="265"/>
      <c r="BB46" s="265"/>
      <c r="BC46" s="265"/>
      <c r="BD46" s="265"/>
      <c r="BE46" s="265"/>
      <c r="BF46" s="265"/>
      <c r="BG46" s="265"/>
      <c r="BH46" s="265"/>
      <c r="BI46" s="265"/>
      <c r="BJ46" s="265"/>
      <c r="BK46" s="265"/>
      <c r="BL46" s="265"/>
      <c r="BM46" s="265"/>
      <c r="BN46" s="265"/>
      <c r="BO46" s="265"/>
      <c r="BP46" s="265"/>
      <c r="BQ46" s="265"/>
      <c r="BR46" s="265"/>
      <c r="BS46" s="265"/>
      <c r="BT46" s="265"/>
      <c r="BU46" s="265"/>
      <c r="BV46" s="265"/>
      <c r="BW46" s="265"/>
      <c r="BX46" s="265"/>
      <c r="BY46" s="265"/>
      <c r="BZ46" s="265"/>
      <c r="CA46" s="265"/>
      <c r="CB46" s="265"/>
      <c r="CC46" s="265"/>
      <c r="CD46" s="265"/>
      <c r="CE46" s="265"/>
      <c r="CF46" s="265"/>
      <c r="CG46" s="265"/>
      <c r="CH46" s="265"/>
      <c r="CI46" s="265"/>
      <c r="CJ46" s="265"/>
      <c r="CK46" s="265"/>
      <c r="CL46" s="265"/>
      <c r="CM46" s="265"/>
      <c r="CN46" s="265"/>
      <c r="CO46" s="265"/>
      <c r="CP46" s="265"/>
      <c r="CQ46" s="265"/>
      <c r="CR46" s="265"/>
      <c r="CS46" s="265"/>
      <c r="CT46" s="265"/>
      <c r="CU46" s="265"/>
      <c r="CV46" s="265"/>
      <c r="CW46" s="265"/>
      <c r="CX46" s="265"/>
      <c r="CY46" s="265"/>
      <c r="CZ46" s="265"/>
      <c r="DA46" s="265"/>
      <c r="DB46" s="265"/>
      <c r="DC46" s="265"/>
      <c r="DD46" s="265"/>
      <c r="DE46" s="265"/>
      <c r="DF46" s="265"/>
      <c r="DG46" s="265"/>
      <c r="DH46" s="265"/>
      <c r="DI46" s="265"/>
      <c r="DJ46" s="265"/>
      <c r="DK46" s="265"/>
      <c r="DL46" s="265"/>
      <c r="DM46" s="265"/>
      <c r="DN46" s="265"/>
      <c r="DO46" s="265"/>
      <c r="DP46" s="265"/>
      <c r="DQ46" s="265"/>
      <c r="DR46" s="265"/>
      <c r="DS46" s="265"/>
      <c r="DT46" s="265"/>
      <c r="DU46" s="265"/>
      <c r="DV46" s="265"/>
      <c r="DW46" s="265"/>
      <c r="DX46" s="265"/>
      <c r="DY46" s="265"/>
      <c r="DZ46" s="265"/>
      <c r="EA46" s="265"/>
      <c r="EB46" s="265"/>
      <c r="EC46" s="265"/>
    </row>
    <row r="47" spans="1:133" s="340" customFormat="1">
      <c r="A47" s="346"/>
      <c r="B47" s="346"/>
      <c r="C47" s="346"/>
      <c r="D47" s="346"/>
      <c r="E47" s="346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  <c r="AD47" s="265"/>
      <c r="AE47" s="265"/>
      <c r="AF47" s="265"/>
      <c r="AG47" s="265"/>
      <c r="AH47" s="265"/>
      <c r="AI47" s="265"/>
      <c r="AJ47" s="265"/>
      <c r="AK47" s="265"/>
      <c r="AL47" s="265"/>
      <c r="AM47" s="265"/>
      <c r="AN47" s="265"/>
      <c r="AO47" s="265"/>
      <c r="AP47" s="265"/>
      <c r="AQ47" s="265"/>
      <c r="AR47" s="265"/>
      <c r="AS47" s="265"/>
      <c r="AT47" s="265"/>
      <c r="AU47" s="265"/>
      <c r="AV47" s="265"/>
      <c r="AW47" s="265"/>
      <c r="AX47" s="265"/>
      <c r="AY47" s="265"/>
      <c r="AZ47" s="265"/>
      <c r="BA47" s="265"/>
      <c r="BB47" s="265"/>
      <c r="BC47" s="265"/>
      <c r="BD47" s="265"/>
      <c r="BE47" s="265"/>
      <c r="BF47" s="265"/>
      <c r="BG47" s="265"/>
      <c r="BH47" s="265"/>
      <c r="BI47" s="265"/>
      <c r="BJ47" s="265"/>
      <c r="BK47" s="265"/>
      <c r="BL47" s="265"/>
      <c r="BM47" s="265"/>
      <c r="BN47" s="265"/>
      <c r="BO47" s="265"/>
      <c r="BP47" s="265"/>
      <c r="BQ47" s="265"/>
      <c r="BR47" s="265"/>
      <c r="BS47" s="265"/>
      <c r="BT47" s="265"/>
      <c r="BU47" s="265"/>
      <c r="BV47" s="265"/>
      <c r="BW47" s="265"/>
      <c r="BX47" s="265"/>
      <c r="BY47" s="265"/>
      <c r="BZ47" s="265"/>
      <c r="CA47" s="265"/>
      <c r="CB47" s="265"/>
      <c r="CC47" s="265"/>
      <c r="CD47" s="265"/>
      <c r="CE47" s="265"/>
      <c r="CF47" s="265"/>
      <c r="CG47" s="265"/>
      <c r="CH47" s="265"/>
      <c r="CI47" s="265"/>
      <c r="CJ47" s="265"/>
      <c r="CK47" s="265"/>
      <c r="CL47" s="265"/>
      <c r="CM47" s="265"/>
      <c r="CN47" s="265"/>
      <c r="CO47" s="265"/>
      <c r="CP47" s="265"/>
      <c r="CQ47" s="265"/>
      <c r="CR47" s="265"/>
      <c r="CS47" s="265"/>
      <c r="CT47" s="265"/>
      <c r="CU47" s="265"/>
      <c r="CV47" s="265"/>
      <c r="CW47" s="265"/>
      <c r="CX47" s="265"/>
      <c r="CY47" s="265"/>
      <c r="CZ47" s="265"/>
      <c r="DA47" s="265"/>
      <c r="DB47" s="265"/>
      <c r="DC47" s="265"/>
      <c r="DD47" s="265"/>
      <c r="DE47" s="265"/>
      <c r="DF47" s="265"/>
      <c r="DG47" s="265"/>
      <c r="DH47" s="265"/>
      <c r="DI47" s="265"/>
      <c r="DJ47" s="265"/>
      <c r="DK47" s="265"/>
      <c r="DL47" s="265"/>
      <c r="DM47" s="265"/>
      <c r="DN47" s="265"/>
      <c r="DO47" s="265"/>
      <c r="DP47" s="265"/>
      <c r="DQ47" s="265"/>
      <c r="DR47" s="265"/>
      <c r="DS47" s="265"/>
      <c r="DT47" s="265"/>
      <c r="DU47" s="265"/>
      <c r="DV47" s="265"/>
      <c r="DW47" s="265"/>
      <c r="DX47" s="265"/>
      <c r="DY47" s="265"/>
      <c r="DZ47" s="265"/>
      <c r="EA47" s="265"/>
      <c r="EB47" s="265"/>
      <c r="EC47" s="265"/>
    </row>
    <row r="48" spans="1:133" s="340" customFormat="1">
      <c r="A48" s="346"/>
      <c r="B48" s="346"/>
      <c r="C48" s="346"/>
      <c r="D48" s="346"/>
      <c r="E48" s="346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  <c r="AB48" s="265"/>
      <c r="AC48" s="265"/>
      <c r="AD48" s="265"/>
      <c r="AE48" s="265"/>
      <c r="AF48" s="265"/>
      <c r="AG48" s="265"/>
      <c r="AH48" s="265"/>
      <c r="AI48" s="265"/>
      <c r="AJ48" s="265"/>
      <c r="AK48" s="265"/>
      <c r="AL48" s="265"/>
      <c r="AM48" s="265"/>
      <c r="AN48" s="265"/>
      <c r="AO48" s="265"/>
      <c r="AP48" s="265"/>
      <c r="AQ48" s="265"/>
      <c r="AR48" s="265"/>
      <c r="AS48" s="265"/>
      <c r="AT48" s="265"/>
      <c r="AU48" s="265"/>
      <c r="AV48" s="265"/>
      <c r="AW48" s="265"/>
      <c r="AX48" s="265"/>
      <c r="AY48" s="265"/>
      <c r="AZ48" s="265"/>
      <c r="BA48" s="265"/>
      <c r="BB48" s="265"/>
      <c r="BC48" s="265"/>
      <c r="BD48" s="265"/>
      <c r="BE48" s="265"/>
      <c r="BF48" s="265"/>
      <c r="BG48" s="265"/>
      <c r="BH48" s="265"/>
      <c r="BI48" s="265"/>
      <c r="BJ48" s="265"/>
      <c r="BK48" s="265"/>
      <c r="BL48" s="265"/>
      <c r="BM48" s="265"/>
      <c r="BN48" s="265"/>
      <c r="BO48" s="265"/>
      <c r="BP48" s="265"/>
      <c r="BQ48" s="265"/>
      <c r="BR48" s="265"/>
      <c r="BS48" s="265"/>
      <c r="BT48" s="265"/>
      <c r="BU48" s="265"/>
      <c r="BV48" s="265"/>
      <c r="BW48" s="265"/>
      <c r="BX48" s="265"/>
      <c r="BY48" s="265"/>
      <c r="BZ48" s="265"/>
      <c r="CA48" s="265"/>
      <c r="CB48" s="265"/>
      <c r="CC48" s="265"/>
      <c r="CD48" s="265"/>
      <c r="CE48" s="265"/>
      <c r="CF48" s="265"/>
      <c r="CG48" s="265"/>
      <c r="CH48" s="265"/>
      <c r="CI48" s="265"/>
      <c r="CJ48" s="265"/>
      <c r="CK48" s="265"/>
      <c r="CL48" s="265"/>
      <c r="CM48" s="265"/>
      <c r="CN48" s="265"/>
      <c r="CO48" s="265"/>
      <c r="CP48" s="265"/>
      <c r="CQ48" s="265"/>
      <c r="CR48" s="265"/>
      <c r="CS48" s="265"/>
      <c r="CT48" s="265"/>
      <c r="CU48" s="265"/>
      <c r="CV48" s="265"/>
      <c r="CW48" s="265"/>
      <c r="CX48" s="265"/>
      <c r="CY48" s="265"/>
      <c r="CZ48" s="265"/>
      <c r="DA48" s="265"/>
      <c r="DB48" s="265"/>
      <c r="DC48" s="265"/>
      <c r="DD48" s="265"/>
      <c r="DE48" s="265"/>
      <c r="DF48" s="265"/>
      <c r="DG48" s="265"/>
      <c r="DH48" s="265"/>
      <c r="DI48" s="265"/>
      <c r="DJ48" s="265"/>
      <c r="DK48" s="265"/>
      <c r="DL48" s="265"/>
      <c r="DM48" s="265"/>
      <c r="DN48" s="265"/>
      <c r="DO48" s="265"/>
      <c r="DP48" s="265"/>
      <c r="DQ48" s="265"/>
      <c r="DR48" s="265"/>
      <c r="DS48" s="265"/>
      <c r="DT48" s="265"/>
      <c r="DU48" s="265"/>
      <c r="DV48" s="265"/>
      <c r="DW48" s="265"/>
      <c r="DX48" s="265"/>
      <c r="DY48" s="265"/>
      <c r="DZ48" s="265"/>
      <c r="EA48" s="265"/>
      <c r="EB48" s="265"/>
      <c r="EC48" s="265"/>
    </row>
    <row r="49" spans="1:133" s="340" customFormat="1">
      <c r="A49" s="346"/>
      <c r="B49" s="346"/>
      <c r="C49" s="346"/>
      <c r="D49" s="346"/>
      <c r="E49" s="346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  <c r="AD49" s="265"/>
      <c r="AE49" s="265"/>
      <c r="AF49" s="265"/>
      <c r="AG49" s="265"/>
      <c r="AH49" s="265"/>
      <c r="AI49" s="265"/>
      <c r="AJ49" s="265"/>
      <c r="AK49" s="265"/>
      <c r="AL49" s="265"/>
      <c r="AM49" s="265"/>
      <c r="AN49" s="265"/>
      <c r="AO49" s="265"/>
      <c r="AP49" s="265"/>
      <c r="AQ49" s="265"/>
      <c r="AR49" s="265"/>
      <c r="AS49" s="265"/>
      <c r="AT49" s="265"/>
      <c r="AU49" s="265"/>
      <c r="AV49" s="265"/>
      <c r="AW49" s="265"/>
      <c r="AX49" s="265"/>
      <c r="AY49" s="265"/>
      <c r="AZ49" s="265"/>
      <c r="BA49" s="265"/>
      <c r="BB49" s="265"/>
      <c r="BC49" s="265"/>
      <c r="BD49" s="265"/>
      <c r="BE49" s="265"/>
      <c r="BF49" s="265"/>
      <c r="BG49" s="265"/>
      <c r="BH49" s="265"/>
      <c r="BI49" s="265"/>
      <c r="BJ49" s="265"/>
      <c r="BK49" s="265"/>
      <c r="BL49" s="265"/>
      <c r="BM49" s="265"/>
      <c r="BN49" s="265"/>
      <c r="BO49" s="265"/>
      <c r="BP49" s="265"/>
      <c r="BQ49" s="265"/>
      <c r="BR49" s="265"/>
      <c r="BS49" s="265"/>
      <c r="BT49" s="265"/>
      <c r="BU49" s="265"/>
      <c r="BV49" s="265"/>
      <c r="BW49" s="265"/>
      <c r="BX49" s="265"/>
      <c r="BY49" s="265"/>
      <c r="BZ49" s="265"/>
      <c r="CA49" s="265"/>
      <c r="CB49" s="265"/>
      <c r="CC49" s="265"/>
      <c r="CD49" s="265"/>
      <c r="CE49" s="265"/>
      <c r="CF49" s="265"/>
      <c r="CG49" s="265"/>
      <c r="CH49" s="265"/>
      <c r="CI49" s="265"/>
      <c r="CJ49" s="265"/>
      <c r="CK49" s="265"/>
      <c r="CL49" s="265"/>
      <c r="CM49" s="265"/>
      <c r="CN49" s="265"/>
      <c r="CO49" s="265"/>
      <c r="CP49" s="265"/>
      <c r="CQ49" s="265"/>
      <c r="CR49" s="265"/>
      <c r="CS49" s="265"/>
      <c r="CT49" s="265"/>
      <c r="CU49" s="265"/>
      <c r="CV49" s="265"/>
      <c r="CW49" s="265"/>
      <c r="CX49" s="265"/>
      <c r="CY49" s="265"/>
      <c r="CZ49" s="265"/>
      <c r="DA49" s="265"/>
      <c r="DB49" s="265"/>
      <c r="DC49" s="265"/>
      <c r="DD49" s="265"/>
      <c r="DE49" s="265"/>
      <c r="DF49" s="265"/>
      <c r="DG49" s="265"/>
      <c r="DH49" s="265"/>
      <c r="DI49" s="265"/>
      <c r="DJ49" s="265"/>
      <c r="DK49" s="265"/>
      <c r="DL49" s="265"/>
      <c r="DM49" s="265"/>
      <c r="DN49" s="265"/>
      <c r="DO49" s="265"/>
      <c r="DP49" s="265"/>
      <c r="DQ49" s="265"/>
      <c r="DR49" s="265"/>
      <c r="DS49" s="265"/>
      <c r="DT49" s="265"/>
      <c r="DU49" s="265"/>
      <c r="DV49" s="265"/>
      <c r="DW49" s="265"/>
      <c r="DX49" s="265"/>
      <c r="DY49" s="265"/>
      <c r="DZ49" s="265"/>
      <c r="EA49" s="265"/>
      <c r="EB49" s="265"/>
      <c r="EC49" s="265"/>
    </row>
    <row r="50" spans="1:133" s="340" customFormat="1">
      <c r="A50" s="346"/>
      <c r="B50" s="347"/>
      <c r="C50" s="347"/>
      <c r="D50" s="347"/>
      <c r="E50" s="346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  <c r="AB50" s="265"/>
      <c r="AC50" s="265"/>
      <c r="AD50" s="265"/>
      <c r="AE50" s="265"/>
      <c r="AF50" s="265"/>
      <c r="AG50" s="265"/>
      <c r="AH50" s="265"/>
      <c r="AI50" s="265"/>
      <c r="AJ50" s="265"/>
      <c r="AK50" s="265"/>
      <c r="AL50" s="265"/>
      <c r="AM50" s="265"/>
      <c r="AN50" s="265"/>
      <c r="AO50" s="265"/>
      <c r="AP50" s="265"/>
      <c r="AQ50" s="265"/>
      <c r="AR50" s="265"/>
      <c r="AS50" s="265"/>
      <c r="AT50" s="265"/>
      <c r="AU50" s="265"/>
      <c r="AV50" s="265"/>
      <c r="AW50" s="265"/>
      <c r="AX50" s="265"/>
      <c r="AY50" s="265"/>
      <c r="AZ50" s="265"/>
      <c r="BA50" s="265"/>
      <c r="BB50" s="265"/>
      <c r="BC50" s="265"/>
      <c r="BD50" s="265"/>
      <c r="BE50" s="265"/>
      <c r="BF50" s="265"/>
      <c r="BG50" s="265"/>
      <c r="BH50" s="265"/>
      <c r="BI50" s="265"/>
      <c r="BJ50" s="265"/>
      <c r="BK50" s="265"/>
      <c r="BL50" s="265"/>
      <c r="BM50" s="265"/>
      <c r="BN50" s="265"/>
      <c r="BO50" s="265"/>
      <c r="BP50" s="265"/>
      <c r="BQ50" s="265"/>
      <c r="BR50" s="265"/>
      <c r="BS50" s="265"/>
      <c r="BT50" s="265"/>
      <c r="BU50" s="265"/>
      <c r="BV50" s="265"/>
      <c r="BW50" s="265"/>
      <c r="BX50" s="265"/>
      <c r="BY50" s="265"/>
      <c r="BZ50" s="265"/>
      <c r="CA50" s="265"/>
      <c r="CB50" s="265"/>
      <c r="CC50" s="265"/>
      <c r="CD50" s="265"/>
      <c r="CE50" s="265"/>
      <c r="CF50" s="265"/>
      <c r="CG50" s="265"/>
      <c r="CH50" s="265"/>
      <c r="CI50" s="265"/>
      <c r="CJ50" s="265"/>
      <c r="CK50" s="265"/>
      <c r="CL50" s="265"/>
      <c r="CM50" s="265"/>
      <c r="CN50" s="265"/>
      <c r="CO50" s="265"/>
      <c r="CP50" s="265"/>
      <c r="CQ50" s="265"/>
      <c r="CR50" s="265"/>
      <c r="CS50" s="265"/>
      <c r="CT50" s="265"/>
      <c r="CU50" s="265"/>
      <c r="CV50" s="265"/>
      <c r="CW50" s="265"/>
      <c r="CX50" s="265"/>
      <c r="CY50" s="265"/>
      <c r="CZ50" s="265"/>
      <c r="DA50" s="265"/>
      <c r="DB50" s="265"/>
      <c r="DC50" s="265"/>
      <c r="DD50" s="265"/>
      <c r="DE50" s="265"/>
      <c r="DF50" s="265"/>
      <c r="DG50" s="265"/>
      <c r="DH50" s="265"/>
      <c r="DI50" s="265"/>
      <c r="DJ50" s="265"/>
      <c r="DK50" s="265"/>
      <c r="DL50" s="265"/>
      <c r="DM50" s="265"/>
      <c r="DN50" s="265"/>
      <c r="DO50" s="265"/>
      <c r="DP50" s="265"/>
      <c r="DQ50" s="265"/>
      <c r="DR50" s="265"/>
      <c r="DS50" s="265"/>
      <c r="DT50" s="265"/>
      <c r="DU50" s="265"/>
      <c r="DV50" s="265"/>
      <c r="DW50" s="265"/>
      <c r="DX50" s="265"/>
      <c r="DY50" s="265"/>
      <c r="DZ50" s="265"/>
      <c r="EA50" s="265"/>
      <c r="EB50" s="265"/>
      <c r="EC50" s="265"/>
    </row>
    <row r="51" spans="1:133" s="340" customFormat="1">
      <c r="A51" s="346"/>
      <c r="B51" s="346"/>
      <c r="C51" s="346"/>
      <c r="D51" s="346"/>
      <c r="E51" s="346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  <c r="AD51" s="265"/>
      <c r="AE51" s="265"/>
      <c r="AF51" s="265"/>
      <c r="AG51" s="265"/>
      <c r="AH51" s="265"/>
      <c r="AI51" s="265"/>
      <c r="AJ51" s="265"/>
      <c r="AK51" s="265"/>
      <c r="AL51" s="265"/>
      <c r="AM51" s="265"/>
      <c r="AN51" s="265"/>
      <c r="AO51" s="265"/>
      <c r="AP51" s="265"/>
      <c r="AQ51" s="265"/>
      <c r="AR51" s="265"/>
      <c r="AS51" s="265"/>
      <c r="AT51" s="265"/>
      <c r="AU51" s="265"/>
      <c r="AV51" s="265"/>
      <c r="AW51" s="265"/>
      <c r="AX51" s="265"/>
      <c r="AY51" s="265"/>
      <c r="AZ51" s="265"/>
      <c r="BA51" s="265"/>
      <c r="BB51" s="265"/>
      <c r="BC51" s="265"/>
      <c r="BD51" s="265"/>
      <c r="BE51" s="265"/>
      <c r="BF51" s="265"/>
      <c r="BG51" s="265"/>
      <c r="BH51" s="265"/>
      <c r="BI51" s="265"/>
      <c r="BJ51" s="265"/>
      <c r="BK51" s="265"/>
      <c r="BL51" s="265"/>
      <c r="BM51" s="265"/>
      <c r="BN51" s="265"/>
      <c r="BO51" s="265"/>
      <c r="BP51" s="265"/>
      <c r="BQ51" s="265"/>
      <c r="BR51" s="265"/>
      <c r="BS51" s="265"/>
      <c r="BT51" s="265"/>
      <c r="BU51" s="265"/>
      <c r="BV51" s="265"/>
      <c r="BW51" s="265"/>
      <c r="BX51" s="265"/>
      <c r="BY51" s="265"/>
      <c r="BZ51" s="265"/>
      <c r="CA51" s="265"/>
      <c r="CB51" s="265"/>
      <c r="CC51" s="265"/>
      <c r="CD51" s="265"/>
      <c r="CE51" s="265"/>
      <c r="CF51" s="265"/>
      <c r="CG51" s="265"/>
      <c r="CH51" s="265"/>
      <c r="CI51" s="265"/>
      <c r="CJ51" s="265"/>
      <c r="CK51" s="265"/>
      <c r="CL51" s="265"/>
      <c r="CM51" s="265"/>
      <c r="CN51" s="265"/>
      <c r="CO51" s="265"/>
      <c r="CP51" s="265"/>
      <c r="CQ51" s="265"/>
      <c r="CR51" s="265"/>
      <c r="CS51" s="265"/>
      <c r="CT51" s="265"/>
      <c r="CU51" s="265"/>
      <c r="CV51" s="265"/>
      <c r="CW51" s="265"/>
      <c r="CX51" s="265"/>
      <c r="CY51" s="265"/>
      <c r="CZ51" s="265"/>
      <c r="DA51" s="265"/>
      <c r="DB51" s="265"/>
      <c r="DC51" s="265"/>
      <c r="DD51" s="265"/>
      <c r="DE51" s="265"/>
      <c r="DF51" s="265"/>
      <c r="DG51" s="265"/>
      <c r="DH51" s="265"/>
      <c r="DI51" s="265"/>
      <c r="DJ51" s="265"/>
      <c r="DK51" s="265"/>
      <c r="DL51" s="265"/>
      <c r="DM51" s="265"/>
      <c r="DN51" s="265"/>
      <c r="DO51" s="265"/>
      <c r="DP51" s="265"/>
      <c r="DQ51" s="265"/>
      <c r="DR51" s="265"/>
      <c r="DS51" s="265"/>
      <c r="DT51" s="265"/>
      <c r="DU51" s="265"/>
      <c r="DV51" s="265"/>
      <c r="DW51" s="265"/>
      <c r="DX51" s="265"/>
      <c r="DY51" s="265"/>
      <c r="DZ51" s="265"/>
      <c r="EA51" s="265"/>
      <c r="EB51" s="265"/>
      <c r="EC51" s="265"/>
    </row>
    <row r="52" spans="1:133" s="340" customFormat="1">
      <c r="A52" s="346"/>
      <c r="B52" s="347"/>
      <c r="C52" s="347"/>
      <c r="D52" s="347"/>
      <c r="E52" s="346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  <c r="AB52" s="265"/>
      <c r="AC52" s="265"/>
      <c r="AD52" s="265"/>
      <c r="AE52" s="265"/>
      <c r="AF52" s="265"/>
      <c r="AG52" s="265"/>
      <c r="AH52" s="265"/>
      <c r="AI52" s="265"/>
      <c r="AJ52" s="265"/>
      <c r="AK52" s="265"/>
      <c r="AL52" s="265"/>
      <c r="AM52" s="265"/>
      <c r="AN52" s="265"/>
      <c r="AO52" s="265"/>
      <c r="AP52" s="265"/>
      <c r="AQ52" s="265"/>
      <c r="AR52" s="265"/>
      <c r="AS52" s="265"/>
      <c r="AT52" s="265"/>
      <c r="AU52" s="265"/>
      <c r="AV52" s="265"/>
      <c r="AW52" s="265"/>
      <c r="AX52" s="265"/>
      <c r="AY52" s="265"/>
      <c r="AZ52" s="265"/>
      <c r="BA52" s="265"/>
      <c r="BB52" s="265"/>
      <c r="BC52" s="265"/>
      <c r="BD52" s="265"/>
      <c r="BE52" s="265"/>
      <c r="BF52" s="265"/>
      <c r="BG52" s="265"/>
      <c r="BH52" s="265"/>
      <c r="BI52" s="265"/>
      <c r="BJ52" s="265"/>
      <c r="BK52" s="265"/>
      <c r="BL52" s="265"/>
      <c r="BM52" s="265"/>
      <c r="BN52" s="265"/>
      <c r="BO52" s="265"/>
      <c r="BP52" s="265"/>
      <c r="BQ52" s="265"/>
      <c r="BR52" s="265"/>
      <c r="BS52" s="265"/>
      <c r="BT52" s="265"/>
      <c r="BU52" s="265"/>
      <c r="BV52" s="265"/>
      <c r="BW52" s="265"/>
      <c r="BX52" s="265"/>
      <c r="BY52" s="265"/>
      <c r="BZ52" s="265"/>
      <c r="CA52" s="265"/>
      <c r="CB52" s="265"/>
      <c r="CC52" s="265"/>
      <c r="CD52" s="265"/>
      <c r="CE52" s="265"/>
      <c r="CF52" s="265"/>
      <c r="CG52" s="265"/>
      <c r="CH52" s="265"/>
      <c r="CI52" s="265"/>
      <c r="CJ52" s="265"/>
      <c r="CK52" s="265"/>
      <c r="CL52" s="265"/>
      <c r="CM52" s="265"/>
      <c r="CN52" s="265"/>
      <c r="CO52" s="265"/>
      <c r="CP52" s="265"/>
      <c r="CQ52" s="265"/>
      <c r="CR52" s="265"/>
      <c r="CS52" s="265"/>
      <c r="CT52" s="265"/>
      <c r="CU52" s="265"/>
      <c r="CV52" s="265"/>
      <c r="CW52" s="265"/>
      <c r="CX52" s="265"/>
      <c r="CY52" s="265"/>
      <c r="CZ52" s="265"/>
      <c r="DA52" s="265"/>
      <c r="DB52" s="265"/>
      <c r="DC52" s="265"/>
      <c r="DD52" s="265"/>
      <c r="DE52" s="265"/>
      <c r="DF52" s="265"/>
      <c r="DG52" s="265"/>
      <c r="DH52" s="265"/>
      <c r="DI52" s="265"/>
      <c r="DJ52" s="265"/>
      <c r="DK52" s="265"/>
      <c r="DL52" s="265"/>
      <c r="DM52" s="265"/>
      <c r="DN52" s="265"/>
      <c r="DO52" s="265"/>
      <c r="DP52" s="265"/>
      <c r="DQ52" s="265"/>
      <c r="DR52" s="265"/>
      <c r="DS52" s="265"/>
      <c r="DT52" s="265"/>
      <c r="DU52" s="265"/>
      <c r="DV52" s="265"/>
      <c r="DW52" s="265"/>
      <c r="DX52" s="265"/>
      <c r="DY52" s="265"/>
      <c r="DZ52" s="265"/>
      <c r="EA52" s="265"/>
      <c r="EB52" s="265"/>
      <c r="EC52" s="265"/>
    </row>
    <row r="53" spans="1:133" s="340" customFormat="1">
      <c r="A53" s="346"/>
      <c r="B53" s="346"/>
      <c r="C53" s="346"/>
      <c r="D53" s="346"/>
      <c r="E53" s="346"/>
      <c r="F53" s="265"/>
      <c r="G53" s="265"/>
      <c r="H53" s="265"/>
      <c r="I53" s="265"/>
      <c r="J53" s="265"/>
      <c r="K53" s="265"/>
      <c r="L53" s="348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265"/>
      <c r="AD53" s="265"/>
      <c r="AE53" s="265"/>
      <c r="AF53" s="265"/>
      <c r="AG53" s="265"/>
      <c r="AH53" s="265"/>
      <c r="AI53" s="265"/>
      <c r="AJ53" s="265"/>
      <c r="AK53" s="265"/>
      <c r="AL53" s="265"/>
      <c r="AM53" s="265"/>
      <c r="AN53" s="265"/>
      <c r="AO53" s="265"/>
      <c r="AP53" s="265"/>
      <c r="AQ53" s="265"/>
      <c r="AR53" s="265"/>
      <c r="AS53" s="265"/>
      <c r="AT53" s="265"/>
      <c r="AU53" s="265"/>
      <c r="AV53" s="265"/>
      <c r="AW53" s="265"/>
      <c r="AX53" s="265"/>
      <c r="AY53" s="265"/>
      <c r="AZ53" s="265"/>
      <c r="BA53" s="265"/>
      <c r="BB53" s="265"/>
      <c r="BC53" s="265"/>
      <c r="BD53" s="265"/>
      <c r="BE53" s="265"/>
      <c r="BF53" s="265"/>
      <c r="BG53" s="265"/>
      <c r="BH53" s="265"/>
      <c r="BI53" s="265"/>
      <c r="BJ53" s="265"/>
      <c r="BK53" s="265"/>
      <c r="BL53" s="265"/>
      <c r="BM53" s="265"/>
      <c r="BN53" s="265"/>
      <c r="BO53" s="265"/>
      <c r="BP53" s="265"/>
      <c r="BQ53" s="265"/>
      <c r="BR53" s="265"/>
      <c r="BS53" s="265"/>
      <c r="BT53" s="265"/>
      <c r="BU53" s="265"/>
      <c r="BV53" s="265"/>
      <c r="BW53" s="265"/>
      <c r="BX53" s="265"/>
      <c r="BY53" s="265"/>
      <c r="BZ53" s="265"/>
      <c r="CA53" s="265"/>
      <c r="CB53" s="265"/>
      <c r="CC53" s="265"/>
      <c r="CD53" s="265"/>
      <c r="CE53" s="265"/>
      <c r="CF53" s="265"/>
      <c r="CG53" s="265"/>
      <c r="CH53" s="265"/>
      <c r="CI53" s="265"/>
      <c r="CJ53" s="265"/>
      <c r="CK53" s="265"/>
      <c r="CL53" s="265"/>
      <c r="CM53" s="265"/>
      <c r="CN53" s="265"/>
      <c r="CO53" s="265"/>
      <c r="CP53" s="265"/>
      <c r="CQ53" s="265"/>
      <c r="CR53" s="265"/>
      <c r="CS53" s="265"/>
      <c r="CT53" s="265"/>
      <c r="CU53" s="265"/>
      <c r="CV53" s="265"/>
      <c r="CW53" s="265"/>
      <c r="CX53" s="265"/>
      <c r="CY53" s="265"/>
      <c r="CZ53" s="265"/>
      <c r="DA53" s="265"/>
      <c r="DB53" s="265"/>
      <c r="DC53" s="265"/>
      <c r="DD53" s="265"/>
      <c r="DE53" s="265"/>
      <c r="DF53" s="265"/>
      <c r="DG53" s="265"/>
      <c r="DH53" s="265"/>
      <c r="DI53" s="265"/>
      <c r="DJ53" s="265"/>
      <c r="DK53" s="265"/>
      <c r="DL53" s="265"/>
      <c r="DM53" s="265"/>
      <c r="DN53" s="265"/>
      <c r="DO53" s="265"/>
      <c r="DP53" s="265"/>
      <c r="DQ53" s="265"/>
      <c r="DR53" s="265"/>
      <c r="DS53" s="265"/>
      <c r="DT53" s="265"/>
      <c r="DU53" s="265"/>
      <c r="DV53" s="265"/>
      <c r="DW53" s="265"/>
      <c r="DX53" s="265"/>
      <c r="DY53" s="265"/>
      <c r="DZ53" s="265"/>
      <c r="EA53" s="265"/>
      <c r="EB53" s="265"/>
      <c r="EC53" s="265"/>
    </row>
    <row r="54" spans="1:133" s="340" customFormat="1">
      <c r="A54" s="265"/>
      <c r="B54" s="265"/>
      <c r="C54" s="265"/>
      <c r="D54" s="265"/>
      <c r="E54" s="265"/>
      <c r="F54" s="265"/>
      <c r="G54" s="265"/>
      <c r="H54" s="265"/>
      <c r="I54" s="265"/>
      <c r="J54" s="265"/>
      <c r="K54" s="265"/>
      <c r="L54" s="348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  <c r="AB54" s="265"/>
      <c r="AC54" s="265"/>
      <c r="AD54" s="265"/>
      <c r="AE54" s="265"/>
      <c r="AF54" s="265"/>
      <c r="AG54" s="265"/>
      <c r="AH54" s="265"/>
      <c r="AI54" s="265"/>
      <c r="AJ54" s="265"/>
      <c r="AK54" s="265"/>
      <c r="AL54" s="265"/>
      <c r="AM54" s="265"/>
      <c r="AN54" s="265"/>
      <c r="AO54" s="265"/>
      <c r="AP54" s="265"/>
      <c r="AQ54" s="265"/>
      <c r="AR54" s="265"/>
      <c r="AS54" s="265"/>
      <c r="AT54" s="265"/>
      <c r="AU54" s="265"/>
      <c r="AV54" s="265"/>
      <c r="AW54" s="265"/>
      <c r="AX54" s="265"/>
      <c r="AY54" s="265"/>
      <c r="AZ54" s="265"/>
      <c r="BA54" s="265"/>
      <c r="BB54" s="265"/>
      <c r="BC54" s="265"/>
      <c r="BD54" s="265"/>
      <c r="BE54" s="265"/>
      <c r="BF54" s="265"/>
      <c r="BG54" s="265"/>
      <c r="BH54" s="265"/>
      <c r="BI54" s="265"/>
      <c r="BJ54" s="265"/>
      <c r="BK54" s="265"/>
      <c r="BL54" s="265"/>
      <c r="BM54" s="265"/>
      <c r="BN54" s="265"/>
      <c r="BO54" s="265"/>
      <c r="BP54" s="265"/>
      <c r="BQ54" s="265"/>
      <c r="BR54" s="265"/>
      <c r="BS54" s="265"/>
      <c r="BT54" s="265"/>
      <c r="BU54" s="265"/>
      <c r="BV54" s="265"/>
      <c r="BW54" s="265"/>
      <c r="BX54" s="265"/>
      <c r="BY54" s="265"/>
      <c r="BZ54" s="265"/>
      <c r="CA54" s="265"/>
      <c r="CB54" s="265"/>
      <c r="CC54" s="265"/>
      <c r="CD54" s="265"/>
      <c r="CE54" s="265"/>
      <c r="CF54" s="265"/>
      <c r="CG54" s="265"/>
      <c r="CH54" s="265"/>
      <c r="CI54" s="265"/>
      <c r="CJ54" s="265"/>
      <c r="CK54" s="265"/>
      <c r="CL54" s="265"/>
      <c r="CM54" s="265"/>
      <c r="CN54" s="265"/>
      <c r="CO54" s="265"/>
      <c r="CP54" s="265"/>
      <c r="CQ54" s="265"/>
      <c r="CR54" s="265"/>
      <c r="CS54" s="265"/>
      <c r="CT54" s="265"/>
      <c r="CU54" s="265"/>
      <c r="CV54" s="265"/>
      <c r="CW54" s="265"/>
      <c r="CX54" s="265"/>
      <c r="CY54" s="265"/>
      <c r="CZ54" s="265"/>
      <c r="DA54" s="265"/>
      <c r="DB54" s="265"/>
      <c r="DC54" s="265"/>
      <c r="DD54" s="265"/>
      <c r="DE54" s="265"/>
      <c r="DF54" s="265"/>
      <c r="DG54" s="265"/>
      <c r="DH54" s="265"/>
      <c r="DI54" s="265"/>
      <c r="DJ54" s="265"/>
      <c r="DK54" s="265"/>
      <c r="DL54" s="265"/>
      <c r="DM54" s="265"/>
      <c r="DN54" s="265"/>
      <c r="DO54" s="265"/>
      <c r="DP54" s="265"/>
      <c r="DQ54" s="265"/>
      <c r="DR54" s="265"/>
      <c r="DS54" s="265"/>
      <c r="DT54" s="265"/>
      <c r="DU54" s="265"/>
      <c r="DV54" s="265"/>
      <c r="DW54" s="265"/>
      <c r="DX54" s="265"/>
      <c r="DY54" s="265"/>
      <c r="DZ54" s="265"/>
      <c r="EA54" s="265"/>
      <c r="EB54" s="265"/>
      <c r="EC54" s="265"/>
    </row>
    <row r="55" spans="1:133" s="340" customFormat="1">
      <c r="A55" s="265"/>
      <c r="B55" s="265"/>
      <c r="C55" s="265"/>
      <c r="D55" s="265"/>
      <c r="E55" s="265"/>
      <c r="F55" s="265"/>
      <c r="G55" s="265"/>
      <c r="H55" s="265"/>
      <c r="I55" s="265"/>
      <c r="J55" s="265"/>
      <c r="K55" s="265"/>
      <c r="L55" s="348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  <c r="AB55" s="265"/>
      <c r="AC55" s="265"/>
      <c r="AD55" s="265"/>
      <c r="AE55" s="265"/>
      <c r="AF55" s="265"/>
      <c r="AG55" s="265"/>
      <c r="AH55" s="265"/>
      <c r="AI55" s="265"/>
      <c r="AJ55" s="265"/>
      <c r="AK55" s="265"/>
      <c r="AL55" s="265"/>
      <c r="AM55" s="265"/>
      <c r="AN55" s="265"/>
      <c r="AO55" s="265"/>
      <c r="AP55" s="265"/>
      <c r="AQ55" s="265"/>
      <c r="AR55" s="265"/>
      <c r="AS55" s="265"/>
      <c r="AT55" s="265"/>
      <c r="AU55" s="265"/>
      <c r="AV55" s="265"/>
      <c r="AW55" s="265"/>
      <c r="AX55" s="265"/>
      <c r="AY55" s="265"/>
      <c r="AZ55" s="265"/>
      <c r="BA55" s="265"/>
      <c r="BB55" s="265"/>
      <c r="BC55" s="265"/>
      <c r="BD55" s="265"/>
      <c r="BE55" s="265"/>
      <c r="BF55" s="265"/>
      <c r="BG55" s="265"/>
      <c r="BH55" s="265"/>
      <c r="BI55" s="265"/>
      <c r="BJ55" s="265"/>
      <c r="BK55" s="265"/>
      <c r="BL55" s="265"/>
      <c r="BM55" s="265"/>
      <c r="BN55" s="265"/>
      <c r="BO55" s="265"/>
      <c r="BP55" s="265"/>
      <c r="BQ55" s="265"/>
      <c r="BR55" s="265"/>
      <c r="BS55" s="265"/>
      <c r="BT55" s="265"/>
      <c r="BU55" s="265"/>
      <c r="BV55" s="265"/>
      <c r="BW55" s="265"/>
      <c r="BX55" s="265"/>
      <c r="BY55" s="265"/>
      <c r="BZ55" s="265"/>
      <c r="CA55" s="265"/>
      <c r="CB55" s="265"/>
      <c r="CC55" s="265"/>
      <c r="CD55" s="265"/>
      <c r="CE55" s="265"/>
      <c r="CF55" s="265"/>
      <c r="CG55" s="265"/>
      <c r="CH55" s="265"/>
      <c r="CI55" s="265"/>
      <c r="CJ55" s="265"/>
      <c r="CK55" s="265"/>
      <c r="CL55" s="265"/>
      <c r="CM55" s="265"/>
      <c r="CN55" s="265"/>
      <c r="CO55" s="265"/>
      <c r="CP55" s="265"/>
      <c r="CQ55" s="265"/>
      <c r="CR55" s="265"/>
      <c r="CS55" s="265"/>
      <c r="CT55" s="265"/>
      <c r="CU55" s="265"/>
      <c r="CV55" s="265"/>
      <c r="CW55" s="265"/>
      <c r="CX55" s="265"/>
      <c r="CY55" s="265"/>
      <c r="CZ55" s="265"/>
      <c r="DA55" s="265"/>
      <c r="DB55" s="265"/>
      <c r="DC55" s="265"/>
      <c r="DD55" s="265"/>
      <c r="DE55" s="265"/>
      <c r="DF55" s="265"/>
      <c r="DG55" s="265"/>
      <c r="DH55" s="265"/>
      <c r="DI55" s="265"/>
      <c r="DJ55" s="265"/>
      <c r="DK55" s="265"/>
      <c r="DL55" s="265"/>
      <c r="DM55" s="265"/>
      <c r="DN55" s="265"/>
      <c r="DO55" s="265"/>
      <c r="DP55" s="265"/>
      <c r="DQ55" s="265"/>
      <c r="DR55" s="265"/>
      <c r="DS55" s="265"/>
      <c r="DT55" s="265"/>
      <c r="DU55" s="265"/>
      <c r="DV55" s="265"/>
      <c r="DW55" s="265"/>
      <c r="DX55" s="265"/>
      <c r="DY55" s="265"/>
      <c r="DZ55" s="265"/>
      <c r="EA55" s="265"/>
      <c r="EB55" s="265"/>
      <c r="EC55" s="265"/>
    </row>
    <row r="56" spans="1:133" s="340" customFormat="1">
      <c r="A56" s="265"/>
      <c r="B56" s="265"/>
      <c r="C56" s="265"/>
      <c r="D56" s="265"/>
      <c r="E56" s="265"/>
      <c r="F56" s="265"/>
      <c r="G56" s="265"/>
      <c r="H56" s="265"/>
      <c r="I56" s="265"/>
      <c r="J56" s="265"/>
      <c r="K56" s="265"/>
      <c r="L56" s="348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  <c r="AB56" s="265"/>
      <c r="AC56" s="265"/>
      <c r="AD56" s="265"/>
      <c r="AE56" s="265"/>
      <c r="AF56" s="265"/>
      <c r="AG56" s="265"/>
      <c r="AH56" s="265"/>
      <c r="AI56" s="265"/>
      <c r="AJ56" s="265"/>
      <c r="AK56" s="265"/>
      <c r="AL56" s="265"/>
      <c r="AM56" s="265"/>
      <c r="AN56" s="265"/>
      <c r="AO56" s="265"/>
      <c r="AP56" s="265"/>
      <c r="AQ56" s="265"/>
      <c r="AR56" s="265"/>
      <c r="AS56" s="265"/>
      <c r="AT56" s="265"/>
      <c r="AU56" s="265"/>
      <c r="AV56" s="265"/>
      <c r="AW56" s="265"/>
      <c r="AX56" s="265"/>
      <c r="AY56" s="265"/>
      <c r="AZ56" s="265"/>
      <c r="BA56" s="265"/>
      <c r="BB56" s="265"/>
      <c r="BC56" s="265"/>
      <c r="BD56" s="265"/>
      <c r="BE56" s="265"/>
      <c r="BF56" s="265"/>
      <c r="BG56" s="265"/>
      <c r="BH56" s="265"/>
      <c r="BI56" s="265"/>
      <c r="BJ56" s="265"/>
      <c r="BK56" s="265"/>
      <c r="BL56" s="265"/>
      <c r="BM56" s="265"/>
      <c r="BN56" s="265"/>
      <c r="BO56" s="265"/>
      <c r="BP56" s="265"/>
      <c r="BQ56" s="265"/>
      <c r="BR56" s="265"/>
      <c r="BS56" s="265"/>
      <c r="BT56" s="265"/>
      <c r="BU56" s="265"/>
      <c r="BV56" s="265"/>
      <c r="BW56" s="265"/>
      <c r="BX56" s="265"/>
      <c r="BY56" s="265"/>
      <c r="BZ56" s="265"/>
      <c r="CA56" s="265"/>
      <c r="CB56" s="265"/>
      <c r="CC56" s="265"/>
      <c r="CD56" s="265"/>
      <c r="CE56" s="265"/>
      <c r="CF56" s="265"/>
      <c r="CG56" s="265"/>
      <c r="CH56" s="265"/>
      <c r="CI56" s="265"/>
      <c r="CJ56" s="265"/>
      <c r="CK56" s="265"/>
      <c r="CL56" s="265"/>
      <c r="CM56" s="265"/>
      <c r="CN56" s="265"/>
      <c r="CO56" s="265"/>
      <c r="CP56" s="265"/>
      <c r="CQ56" s="265"/>
      <c r="CR56" s="265"/>
      <c r="CS56" s="265"/>
      <c r="CT56" s="265"/>
      <c r="CU56" s="265"/>
      <c r="CV56" s="265"/>
      <c r="CW56" s="265"/>
      <c r="CX56" s="265"/>
      <c r="CY56" s="265"/>
      <c r="CZ56" s="265"/>
      <c r="DA56" s="265"/>
      <c r="DB56" s="265"/>
      <c r="DC56" s="265"/>
      <c r="DD56" s="265"/>
      <c r="DE56" s="265"/>
      <c r="DF56" s="265"/>
      <c r="DG56" s="265"/>
      <c r="DH56" s="265"/>
      <c r="DI56" s="265"/>
      <c r="DJ56" s="265"/>
      <c r="DK56" s="265"/>
      <c r="DL56" s="265"/>
      <c r="DM56" s="265"/>
      <c r="DN56" s="265"/>
      <c r="DO56" s="265"/>
      <c r="DP56" s="265"/>
      <c r="DQ56" s="265"/>
      <c r="DR56" s="265"/>
      <c r="DS56" s="265"/>
      <c r="DT56" s="265"/>
      <c r="DU56" s="265"/>
      <c r="DV56" s="265"/>
      <c r="DW56" s="265"/>
      <c r="DX56" s="265"/>
      <c r="DY56" s="265"/>
      <c r="DZ56" s="265"/>
      <c r="EA56" s="265"/>
      <c r="EB56" s="265"/>
      <c r="EC56" s="265"/>
    </row>
    <row r="57" spans="1:133" s="291" customFormat="1">
      <c r="A57" s="288"/>
      <c r="B57" s="288"/>
      <c r="C57" s="288"/>
      <c r="D57" s="288"/>
      <c r="E57" s="288"/>
      <c r="F57" s="288"/>
      <c r="G57" s="288"/>
      <c r="H57" s="288"/>
      <c r="I57" s="288"/>
      <c r="J57" s="288"/>
      <c r="K57" s="288"/>
      <c r="L57" s="349"/>
      <c r="M57" s="288"/>
      <c r="N57" s="288"/>
      <c r="O57" s="288"/>
      <c r="P57" s="288"/>
      <c r="Q57" s="288"/>
      <c r="R57" s="288"/>
      <c r="S57" s="265"/>
      <c r="T57" s="265"/>
      <c r="U57" s="265"/>
      <c r="V57" s="265"/>
      <c r="W57" s="265"/>
      <c r="X57" s="265"/>
      <c r="Y57" s="265"/>
      <c r="Z57" s="265"/>
      <c r="AA57" s="265"/>
      <c r="AB57" s="265"/>
      <c r="AC57" s="265"/>
      <c r="AD57" s="265"/>
      <c r="AE57" s="265"/>
      <c r="AF57" s="265"/>
      <c r="AG57" s="265"/>
      <c r="AH57" s="265"/>
      <c r="AI57" s="265"/>
      <c r="AJ57" s="265"/>
      <c r="AK57" s="265"/>
      <c r="AL57" s="265"/>
      <c r="AM57" s="265"/>
      <c r="AN57" s="265"/>
      <c r="AO57" s="265"/>
      <c r="AP57" s="265"/>
      <c r="AQ57" s="288"/>
      <c r="AR57" s="265"/>
      <c r="AS57" s="288"/>
      <c r="AT57" s="288"/>
      <c r="AU57" s="288"/>
      <c r="AV57" s="288"/>
      <c r="AW57" s="288"/>
      <c r="AX57" s="288"/>
      <c r="AY57" s="288"/>
      <c r="AZ57" s="288"/>
      <c r="BA57" s="288"/>
      <c r="BB57" s="288"/>
      <c r="BC57" s="288"/>
      <c r="BD57" s="288"/>
      <c r="BE57" s="288"/>
      <c r="BF57" s="288"/>
      <c r="BG57" s="288"/>
      <c r="BH57" s="288"/>
      <c r="BI57" s="288"/>
      <c r="BJ57" s="288"/>
      <c r="BK57" s="288"/>
      <c r="BL57" s="288"/>
      <c r="BM57" s="288"/>
      <c r="BN57" s="288"/>
      <c r="BO57" s="288"/>
      <c r="BP57" s="288"/>
      <c r="BQ57" s="288"/>
      <c r="BR57" s="288"/>
      <c r="BS57" s="288"/>
      <c r="BT57" s="288"/>
      <c r="BU57" s="288"/>
      <c r="BV57" s="288"/>
      <c r="BW57" s="288"/>
      <c r="BX57" s="288"/>
      <c r="BY57" s="288"/>
      <c r="BZ57" s="288"/>
      <c r="CA57" s="288"/>
      <c r="CB57" s="288"/>
      <c r="CC57" s="288"/>
      <c r="CD57" s="288"/>
      <c r="CE57" s="288"/>
      <c r="CF57" s="288"/>
      <c r="CG57" s="288"/>
      <c r="CH57" s="288"/>
      <c r="CI57" s="288"/>
      <c r="CJ57" s="288"/>
      <c r="CK57" s="288"/>
      <c r="CL57" s="288"/>
      <c r="CM57" s="288"/>
      <c r="CN57" s="288"/>
      <c r="CO57" s="288"/>
      <c r="CP57" s="288"/>
      <c r="CQ57" s="288"/>
      <c r="CR57" s="288"/>
      <c r="CS57" s="288"/>
      <c r="CT57" s="288"/>
      <c r="CU57" s="288"/>
      <c r="CV57" s="288"/>
      <c r="CW57" s="288"/>
      <c r="CX57" s="288"/>
      <c r="CY57" s="288"/>
      <c r="CZ57" s="288"/>
      <c r="DA57" s="288"/>
      <c r="DB57" s="288"/>
      <c r="DC57" s="288"/>
      <c r="DD57" s="288"/>
      <c r="DE57" s="288"/>
      <c r="DF57" s="288"/>
      <c r="DG57" s="288"/>
      <c r="DH57" s="288"/>
      <c r="DI57" s="288"/>
      <c r="DJ57" s="288"/>
      <c r="DK57" s="288"/>
      <c r="DL57" s="288"/>
      <c r="DM57" s="288"/>
      <c r="DN57" s="288"/>
      <c r="DO57" s="288"/>
      <c r="DP57" s="288"/>
      <c r="DQ57" s="288"/>
      <c r="DR57" s="288"/>
      <c r="DS57" s="288"/>
      <c r="DT57" s="288"/>
      <c r="DU57" s="288"/>
      <c r="DV57" s="288"/>
      <c r="DW57" s="288"/>
      <c r="DX57" s="288"/>
      <c r="DY57" s="288"/>
      <c r="DZ57" s="288"/>
      <c r="EA57" s="288"/>
      <c r="EB57" s="288"/>
      <c r="EC57" s="288"/>
    </row>
    <row r="58" spans="1:133" s="291" customFormat="1">
      <c r="A58" s="288"/>
      <c r="B58" s="288"/>
      <c r="C58" s="288"/>
      <c r="D58" s="288"/>
      <c r="E58" s="288"/>
      <c r="F58" s="288"/>
      <c r="G58" s="288"/>
      <c r="H58" s="288"/>
      <c r="I58" s="288"/>
      <c r="J58" s="288"/>
      <c r="K58" s="288"/>
      <c r="L58" s="349"/>
      <c r="M58" s="288"/>
      <c r="N58" s="288"/>
      <c r="O58" s="288"/>
      <c r="P58" s="288"/>
      <c r="Q58" s="288"/>
      <c r="R58" s="288"/>
      <c r="S58" s="265"/>
      <c r="T58" s="265"/>
      <c r="U58" s="265"/>
      <c r="V58" s="265"/>
      <c r="W58" s="265"/>
      <c r="X58" s="265"/>
      <c r="Y58" s="265"/>
      <c r="Z58" s="265"/>
      <c r="AA58" s="265"/>
      <c r="AB58" s="265"/>
      <c r="AC58" s="265"/>
      <c r="AD58" s="265"/>
      <c r="AE58" s="265"/>
      <c r="AF58" s="265"/>
      <c r="AG58" s="265"/>
      <c r="AH58" s="265"/>
      <c r="AI58" s="265"/>
      <c r="AJ58" s="265"/>
      <c r="AK58" s="265"/>
      <c r="AL58" s="265"/>
      <c r="AM58" s="265"/>
      <c r="AN58" s="265"/>
      <c r="AO58" s="265"/>
      <c r="AP58" s="265"/>
      <c r="AQ58" s="288"/>
      <c r="AR58" s="265"/>
      <c r="AS58" s="288"/>
      <c r="AT58" s="288"/>
      <c r="AU58" s="288"/>
      <c r="AV58" s="288"/>
      <c r="AW58" s="288"/>
      <c r="AX58" s="288"/>
      <c r="AY58" s="288"/>
      <c r="AZ58" s="288"/>
      <c r="BA58" s="288"/>
      <c r="BB58" s="288"/>
      <c r="BC58" s="288"/>
      <c r="BD58" s="288"/>
      <c r="BE58" s="288"/>
      <c r="BF58" s="288"/>
      <c r="BG58" s="288"/>
      <c r="BH58" s="288"/>
      <c r="BI58" s="288"/>
      <c r="BJ58" s="288"/>
      <c r="BK58" s="288"/>
      <c r="BL58" s="288"/>
      <c r="BM58" s="288"/>
      <c r="BN58" s="288"/>
      <c r="BO58" s="288"/>
      <c r="BP58" s="288"/>
      <c r="BQ58" s="288"/>
      <c r="BR58" s="288"/>
      <c r="BS58" s="288"/>
      <c r="BT58" s="288"/>
      <c r="BU58" s="288"/>
      <c r="BV58" s="288"/>
      <c r="BW58" s="288"/>
      <c r="BX58" s="288"/>
      <c r="BY58" s="288"/>
      <c r="BZ58" s="288"/>
      <c r="CA58" s="288"/>
      <c r="CB58" s="288"/>
      <c r="CC58" s="288"/>
      <c r="CD58" s="288"/>
      <c r="CE58" s="288"/>
      <c r="CF58" s="288"/>
      <c r="CG58" s="288"/>
      <c r="CH58" s="288"/>
      <c r="CI58" s="288"/>
      <c r="CJ58" s="288"/>
      <c r="CK58" s="288"/>
      <c r="CL58" s="288"/>
      <c r="CM58" s="288"/>
      <c r="CN58" s="288"/>
      <c r="CO58" s="288"/>
      <c r="CP58" s="288"/>
      <c r="CQ58" s="288"/>
      <c r="CR58" s="288"/>
      <c r="CS58" s="288"/>
      <c r="CT58" s="288"/>
      <c r="CU58" s="288"/>
      <c r="CV58" s="288"/>
      <c r="CW58" s="288"/>
      <c r="CX58" s="288"/>
      <c r="CY58" s="288"/>
      <c r="CZ58" s="288"/>
      <c r="DA58" s="288"/>
      <c r="DB58" s="288"/>
      <c r="DC58" s="288"/>
      <c r="DD58" s="288"/>
      <c r="DE58" s="288"/>
      <c r="DF58" s="288"/>
      <c r="DG58" s="288"/>
      <c r="DH58" s="288"/>
      <c r="DI58" s="288"/>
      <c r="DJ58" s="288"/>
      <c r="DK58" s="288"/>
      <c r="DL58" s="288"/>
      <c r="DM58" s="288"/>
      <c r="DN58" s="288"/>
      <c r="DO58" s="288"/>
      <c r="DP58" s="288"/>
      <c r="DQ58" s="288"/>
      <c r="DR58" s="288"/>
      <c r="DS58" s="288"/>
      <c r="DT58" s="288"/>
      <c r="DU58" s="288"/>
      <c r="DV58" s="288"/>
      <c r="DW58" s="288"/>
      <c r="DX58" s="288"/>
      <c r="DY58" s="288"/>
      <c r="DZ58" s="288"/>
      <c r="EA58" s="288"/>
      <c r="EB58" s="288"/>
      <c r="EC58" s="288"/>
    </row>
    <row r="59" spans="1:133" s="291" customFormat="1">
      <c r="A59" s="288"/>
      <c r="B59" s="288"/>
      <c r="C59" s="288"/>
      <c r="D59" s="288"/>
      <c r="E59" s="288"/>
      <c r="F59" s="288"/>
      <c r="G59" s="288"/>
      <c r="H59" s="288"/>
      <c r="I59" s="288"/>
      <c r="J59" s="288"/>
      <c r="K59" s="288"/>
      <c r="L59" s="349"/>
      <c r="M59" s="288"/>
      <c r="N59" s="288"/>
      <c r="O59" s="288"/>
      <c r="P59" s="288"/>
      <c r="Q59" s="288"/>
      <c r="R59" s="288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  <c r="AD59" s="265"/>
      <c r="AE59" s="265"/>
      <c r="AF59" s="265"/>
      <c r="AG59" s="265"/>
      <c r="AH59" s="265"/>
      <c r="AI59" s="265"/>
      <c r="AJ59" s="265"/>
      <c r="AK59" s="265"/>
      <c r="AL59" s="265"/>
      <c r="AM59" s="265"/>
      <c r="AN59" s="265"/>
      <c r="AO59" s="265"/>
      <c r="AP59" s="265"/>
      <c r="AQ59" s="288"/>
      <c r="AR59" s="265"/>
      <c r="AS59" s="288"/>
      <c r="AT59" s="288"/>
      <c r="AU59" s="288"/>
      <c r="AV59" s="288"/>
      <c r="AW59" s="288"/>
      <c r="AX59" s="288"/>
      <c r="AY59" s="288"/>
      <c r="AZ59" s="288"/>
      <c r="BA59" s="288"/>
      <c r="BB59" s="288"/>
      <c r="BC59" s="288"/>
      <c r="BD59" s="288"/>
      <c r="BE59" s="288"/>
      <c r="BF59" s="288"/>
      <c r="BG59" s="288"/>
      <c r="BH59" s="288"/>
      <c r="BI59" s="288"/>
      <c r="BJ59" s="288"/>
      <c r="BK59" s="288"/>
      <c r="BL59" s="288"/>
      <c r="BM59" s="288"/>
      <c r="BN59" s="288"/>
      <c r="BO59" s="288"/>
      <c r="BP59" s="288"/>
      <c r="BQ59" s="288"/>
      <c r="BR59" s="288"/>
      <c r="BS59" s="288"/>
      <c r="BT59" s="288"/>
      <c r="BU59" s="288"/>
      <c r="BV59" s="288"/>
      <c r="BW59" s="288"/>
      <c r="BX59" s="288"/>
      <c r="BY59" s="288"/>
      <c r="BZ59" s="288"/>
      <c r="CA59" s="288"/>
      <c r="CB59" s="288"/>
      <c r="CC59" s="288"/>
      <c r="CD59" s="288"/>
      <c r="CE59" s="288"/>
      <c r="CF59" s="288"/>
      <c r="CG59" s="288"/>
      <c r="CH59" s="288"/>
      <c r="CI59" s="288"/>
      <c r="CJ59" s="288"/>
      <c r="CK59" s="288"/>
      <c r="CL59" s="288"/>
      <c r="CM59" s="288"/>
      <c r="CN59" s="288"/>
      <c r="CO59" s="288"/>
      <c r="CP59" s="288"/>
      <c r="CQ59" s="288"/>
      <c r="CR59" s="288"/>
      <c r="CS59" s="288"/>
      <c r="CT59" s="288"/>
      <c r="CU59" s="288"/>
      <c r="CV59" s="288"/>
      <c r="CW59" s="288"/>
      <c r="CX59" s="288"/>
      <c r="CY59" s="288"/>
      <c r="CZ59" s="288"/>
      <c r="DA59" s="288"/>
      <c r="DB59" s="288"/>
      <c r="DC59" s="288"/>
      <c r="DD59" s="288"/>
      <c r="DE59" s="288"/>
      <c r="DF59" s="288"/>
      <c r="DG59" s="288"/>
      <c r="DH59" s="288"/>
      <c r="DI59" s="288"/>
      <c r="DJ59" s="288"/>
      <c r="DK59" s="288"/>
      <c r="DL59" s="288"/>
      <c r="DM59" s="288"/>
      <c r="DN59" s="288"/>
      <c r="DO59" s="288"/>
      <c r="DP59" s="288"/>
      <c r="DQ59" s="288"/>
      <c r="DR59" s="288"/>
      <c r="DS59" s="288"/>
      <c r="DT59" s="288"/>
      <c r="DU59" s="288"/>
      <c r="DV59" s="288"/>
      <c r="DW59" s="288"/>
      <c r="DX59" s="288"/>
      <c r="DY59" s="288"/>
      <c r="DZ59" s="288"/>
      <c r="EA59" s="288"/>
      <c r="EB59" s="288"/>
      <c r="EC59" s="288"/>
    </row>
    <row r="60" spans="1:133" s="291" customFormat="1">
      <c r="A60" s="288"/>
      <c r="B60" s="288"/>
      <c r="C60" s="288"/>
      <c r="D60" s="288"/>
      <c r="E60" s="288"/>
      <c r="F60" s="288"/>
      <c r="G60" s="288"/>
      <c r="H60" s="288"/>
      <c r="I60" s="288"/>
      <c r="J60" s="288"/>
      <c r="K60" s="288"/>
      <c r="L60" s="349"/>
      <c r="M60" s="288"/>
      <c r="N60" s="288"/>
      <c r="O60" s="288"/>
      <c r="P60" s="288"/>
      <c r="Q60" s="288"/>
      <c r="R60" s="288"/>
      <c r="S60" s="265"/>
      <c r="T60" s="265"/>
      <c r="U60" s="265"/>
      <c r="V60" s="265"/>
      <c r="W60" s="265"/>
      <c r="X60" s="265"/>
      <c r="Y60" s="265"/>
      <c r="Z60" s="265"/>
      <c r="AA60" s="265"/>
      <c r="AB60" s="265"/>
      <c r="AC60" s="265"/>
      <c r="AD60" s="265"/>
      <c r="AE60" s="265"/>
      <c r="AF60" s="265"/>
      <c r="AG60" s="265"/>
      <c r="AH60" s="265"/>
      <c r="AI60" s="265"/>
      <c r="AJ60" s="265"/>
      <c r="AK60" s="265"/>
      <c r="AL60" s="265"/>
      <c r="AM60" s="265"/>
      <c r="AN60" s="265"/>
      <c r="AO60" s="265"/>
      <c r="AP60" s="265"/>
      <c r="AQ60" s="288"/>
      <c r="AR60" s="265"/>
      <c r="AS60" s="288"/>
      <c r="AT60" s="288"/>
      <c r="AU60" s="288"/>
      <c r="AV60" s="288"/>
      <c r="AW60" s="288"/>
      <c r="AX60" s="288"/>
      <c r="AY60" s="288"/>
      <c r="AZ60" s="288"/>
      <c r="BA60" s="288"/>
      <c r="BB60" s="288"/>
      <c r="BC60" s="288"/>
      <c r="BD60" s="288"/>
      <c r="BE60" s="288"/>
      <c r="BF60" s="288"/>
      <c r="BG60" s="288"/>
      <c r="BH60" s="288"/>
      <c r="BI60" s="288"/>
      <c r="BJ60" s="288"/>
      <c r="BK60" s="288"/>
      <c r="BL60" s="288"/>
      <c r="BM60" s="288"/>
      <c r="BN60" s="288"/>
      <c r="BO60" s="288"/>
      <c r="BP60" s="288"/>
      <c r="BQ60" s="288"/>
      <c r="BR60" s="288"/>
      <c r="BS60" s="288"/>
      <c r="BT60" s="288"/>
      <c r="BU60" s="288"/>
      <c r="BV60" s="288"/>
      <c r="BW60" s="288"/>
      <c r="BX60" s="288"/>
      <c r="BY60" s="288"/>
      <c r="BZ60" s="288"/>
      <c r="CA60" s="288"/>
      <c r="CB60" s="288"/>
      <c r="CC60" s="288"/>
      <c r="CD60" s="288"/>
      <c r="CE60" s="288"/>
      <c r="CF60" s="288"/>
      <c r="CG60" s="288"/>
      <c r="CH60" s="288"/>
      <c r="CI60" s="288"/>
      <c r="CJ60" s="288"/>
      <c r="CK60" s="288"/>
      <c r="CL60" s="288"/>
      <c r="CM60" s="288"/>
      <c r="CN60" s="288"/>
      <c r="CO60" s="288"/>
      <c r="CP60" s="288"/>
      <c r="CQ60" s="288"/>
      <c r="CR60" s="288"/>
      <c r="CS60" s="288"/>
      <c r="CT60" s="288"/>
      <c r="CU60" s="288"/>
      <c r="CV60" s="288"/>
      <c r="CW60" s="288"/>
      <c r="CX60" s="288"/>
      <c r="CY60" s="288"/>
      <c r="CZ60" s="288"/>
      <c r="DA60" s="288"/>
      <c r="DB60" s="288"/>
      <c r="DC60" s="288"/>
      <c r="DD60" s="288"/>
      <c r="DE60" s="288"/>
      <c r="DF60" s="288"/>
      <c r="DG60" s="288"/>
      <c r="DH60" s="288"/>
      <c r="DI60" s="288"/>
      <c r="DJ60" s="288"/>
      <c r="DK60" s="288"/>
      <c r="DL60" s="288"/>
      <c r="DM60" s="288"/>
      <c r="DN60" s="288"/>
      <c r="DO60" s="288"/>
      <c r="DP60" s="288"/>
      <c r="DQ60" s="288"/>
      <c r="DR60" s="288"/>
      <c r="DS60" s="288"/>
      <c r="DT60" s="288"/>
      <c r="DU60" s="288"/>
      <c r="DV60" s="288"/>
      <c r="DW60" s="288"/>
      <c r="DX60" s="288"/>
      <c r="DY60" s="288"/>
      <c r="DZ60" s="288"/>
      <c r="EA60" s="288"/>
      <c r="EB60" s="288"/>
      <c r="EC60" s="288"/>
    </row>
    <row r="61" spans="1:133" s="291" customFormat="1">
      <c r="A61" s="288"/>
      <c r="B61" s="288"/>
      <c r="C61" s="288"/>
      <c r="D61" s="288"/>
      <c r="E61" s="288"/>
      <c r="F61" s="288"/>
      <c r="G61" s="288"/>
      <c r="H61" s="288"/>
      <c r="I61" s="288"/>
      <c r="J61" s="288"/>
      <c r="K61" s="288"/>
      <c r="L61" s="349"/>
      <c r="M61" s="288"/>
      <c r="N61" s="288"/>
      <c r="O61" s="288"/>
      <c r="P61" s="288"/>
      <c r="Q61" s="288"/>
      <c r="R61" s="288"/>
      <c r="S61" s="265"/>
      <c r="T61" s="265"/>
      <c r="U61" s="265"/>
      <c r="V61" s="265"/>
      <c r="W61" s="265"/>
      <c r="X61" s="265"/>
      <c r="Y61" s="265"/>
      <c r="Z61" s="265"/>
      <c r="AA61" s="265"/>
      <c r="AB61" s="265"/>
      <c r="AC61" s="265"/>
      <c r="AD61" s="265"/>
      <c r="AE61" s="265"/>
      <c r="AF61" s="265"/>
      <c r="AG61" s="265"/>
      <c r="AH61" s="265"/>
      <c r="AI61" s="265"/>
      <c r="AJ61" s="265"/>
      <c r="AK61" s="265"/>
      <c r="AL61" s="265"/>
      <c r="AM61" s="265"/>
      <c r="AN61" s="265"/>
      <c r="AO61" s="265"/>
      <c r="AP61" s="265"/>
      <c r="AQ61" s="288"/>
      <c r="AR61" s="265"/>
      <c r="AS61" s="288"/>
      <c r="AT61" s="288"/>
      <c r="AU61" s="288"/>
      <c r="AV61" s="288"/>
      <c r="AW61" s="288"/>
      <c r="AX61" s="288"/>
      <c r="AY61" s="288"/>
      <c r="AZ61" s="288"/>
      <c r="BA61" s="288"/>
      <c r="BB61" s="288"/>
      <c r="BC61" s="288"/>
      <c r="BD61" s="288"/>
      <c r="BE61" s="288"/>
      <c r="BF61" s="288"/>
      <c r="BG61" s="288"/>
      <c r="BH61" s="288"/>
      <c r="BI61" s="288"/>
      <c r="BJ61" s="288"/>
      <c r="BK61" s="288"/>
      <c r="BL61" s="288"/>
      <c r="BM61" s="288"/>
      <c r="BN61" s="288"/>
      <c r="BO61" s="288"/>
      <c r="BP61" s="288"/>
      <c r="BQ61" s="288"/>
      <c r="BR61" s="288"/>
      <c r="BS61" s="288"/>
      <c r="BT61" s="288"/>
      <c r="BU61" s="288"/>
      <c r="BV61" s="288"/>
      <c r="BW61" s="288"/>
      <c r="BX61" s="288"/>
      <c r="BY61" s="288"/>
      <c r="BZ61" s="288"/>
      <c r="CA61" s="288"/>
      <c r="CB61" s="288"/>
      <c r="CC61" s="288"/>
      <c r="CD61" s="288"/>
      <c r="CE61" s="288"/>
      <c r="CF61" s="288"/>
      <c r="CG61" s="288"/>
      <c r="CH61" s="288"/>
      <c r="CI61" s="288"/>
      <c r="CJ61" s="288"/>
      <c r="CK61" s="288"/>
      <c r="CL61" s="288"/>
      <c r="CM61" s="288"/>
      <c r="CN61" s="288"/>
      <c r="CO61" s="288"/>
      <c r="CP61" s="288"/>
      <c r="CQ61" s="288"/>
      <c r="CR61" s="288"/>
      <c r="CS61" s="288"/>
      <c r="CT61" s="288"/>
      <c r="CU61" s="288"/>
      <c r="CV61" s="288"/>
      <c r="CW61" s="288"/>
      <c r="CX61" s="288"/>
      <c r="CY61" s="288"/>
      <c r="CZ61" s="288"/>
      <c r="DA61" s="288"/>
      <c r="DB61" s="288"/>
      <c r="DC61" s="288"/>
      <c r="DD61" s="288"/>
      <c r="DE61" s="288"/>
      <c r="DF61" s="288"/>
      <c r="DG61" s="288"/>
      <c r="DH61" s="288"/>
      <c r="DI61" s="288"/>
      <c r="DJ61" s="288"/>
      <c r="DK61" s="288"/>
      <c r="DL61" s="288"/>
      <c r="DM61" s="288"/>
      <c r="DN61" s="288"/>
      <c r="DO61" s="288"/>
      <c r="DP61" s="288"/>
      <c r="DQ61" s="288"/>
      <c r="DR61" s="288"/>
      <c r="DS61" s="288"/>
      <c r="DT61" s="288"/>
      <c r="DU61" s="288"/>
      <c r="DV61" s="288"/>
      <c r="DW61" s="288"/>
      <c r="DX61" s="288"/>
      <c r="DY61" s="288"/>
      <c r="DZ61" s="288"/>
      <c r="EA61" s="288"/>
      <c r="EB61" s="288"/>
      <c r="EC61" s="288"/>
    </row>
    <row r="62" spans="1:133" s="291" customFormat="1">
      <c r="A62" s="288"/>
      <c r="B62" s="288"/>
      <c r="C62" s="288"/>
      <c r="D62" s="288"/>
      <c r="E62" s="288"/>
      <c r="F62" s="288"/>
      <c r="G62" s="288"/>
      <c r="H62" s="288"/>
      <c r="I62" s="288"/>
      <c r="J62" s="288"/>
      <c r="K62" s="288"/>
      <c r="L62" s="349"/>
      <c r="M62" s="288"/>
      <c r="N62" s="288"/>
      <c r="O62" s="288"/>
      <c r="P62" s="288"/>
      <c r="Q62" s="288"/>
      <c r="R62" s="288"/>
      <c r="S62" s="265"/>
      <c r="T62" s="265"/>
      <c r="U62" s="265"/>
      <c r="V62" s="265"/>
      <c r="W62" s="265"/>
      <c r="X62" s="265"/>
      <c r="Y62" s="265"/>
      <c r="Z62" s="265"/>
      <c r="AA62" s="265"/>
      <c r="AB62" s="265"/>
      <c r="AC62" s="265"/>
      <c r="AD62" s="265"/>
      <c r="AE62" s="265"/>
      <c r="AF62" s="265"/>
      <c r="AG62" s="265"/>
      <c r="AH62" s="265"/>
      <c r="AI62" s="265"/>
      <c r="AJ62" s="265"/>
      <c r="AK62" s="265"/>
      <c r="AL62" s="265"/>
      <c r="AM62" s="265"/>
      <c r="AN62" s="265"/>
      <c r="AO62" s="265"/>
      <c r="AP62" s="265"/>
      <c r="AQ62" s="288"/>
      <c r="AR62" s="265"/>
      <c r="AS62" s="288"/>
      <c r="AT62" s="288"/>
      <c r="AU62" s="288"/>
      <c r="AV62" s="288"/>
      <c r="AW62" s="288"/>
      <c r="AX62" s="288"/>
      <c r="AY62" s="288"/>
      <c r="AZ62" s="288"/>
      <c r="BA62" s="288"/>
      <c r="BB62" s="288"/>
      <c r="BC62" s="288"/>
      <c r="BD62" s="288"/>
      <c r="BE62" s="288"/>
      <c r="BF62" s="288"/>
      <c r="BG62" s="288"/>
      <c r="BH62" s="288"/>
      <c r="BI62" s="288"/>
      <c r="BJ62" s="288"/>
      <c r="BK62" s="288"/>
      <c r="BL62" s="288"/>
      <c r="BM62" s="288"/>
      <c r="BN62" s="288"/>
      <c r="BO62" s="288"/>
      <c r="BP62" s="288"/>
      <c r="BQ62" s="288"/>
      <c r="BR62" s="288"/>
      <c r="BS62" s="288"/>
      <c r="BT62" s="288"/>
      <c r="BU62" s="288"/>
      <c r="BV62" s="288"/>
      <c r="BW62" s="288"/>
      <c r="BX62" s="288"/>
      <c r="BY62" s="288"/>
      <c r="BZ62" s="288"/>
      <c r="CA62" s="288"/>
      <c r="CB62" s="288"/>
      <c r="CC62" s="288"/>
      <c r="CD62" s="288"/>
      <c r="CE62" s="288"/>
      <c r="CF62" s="288"/>
      <c r="CG62" s="288"/>
      <c r="CH62" s="288"/>
      <c r="CI62" s="288"/>
      <c r="CJ62" s="288"/>
      <c r="CK62" s="288"/>
      <c r="CL62" s="288"/>
      <c r="CM62" s="288"/>
      <c r="CN62" s="288"/>
      <c r="CO62" s="288"/>
      <c r="CP62" s="288"/>
      <c r="CQ62" s="288"/>
      <c r="CR62" s="288"/>
      <c r="CS62" s="288"/>
      <c r="CT62" s="288"/>
      <c r="CU62" s="288"/>
      <c r="CV62" s="288"/>
      <c r="CW62" s="288"/>
      <c r="CX62" s="288"/>
      <c r="CY62" s="288"/>
      <c r="CZ62" s="288"/>
      <c r="DA62" s="288"/>
      <c r="DB62" s="288"/>
      <c r="DC62" s="288"/>
      <c r="DD62" s="288"/>
      <c r="DE62" s="288"/>
      <c r="DF62" s="288"/>
      <c r="DG62" s="288"/>
      <c r="DH62" s="288"/>
      <c r="DI62" s="288"/>
      <c r="DJ62" s="288"/>
      <c r="DK62" s="288"/>
      <c r="DL62" s="288"/>
      <c r="DM62" s="288"/>
      <c r="DN62" s="288"/>
      <c r="DO62" s="288"/>
      <c r="DP62" s="288"/>
      <c r="DQ62" s="288"/>
      <c r="DR62" s="288"/>
      <c r="DS62" s="288"/>
      <c r="DT62" s="288"/>
      <c r="DU62" s="288"/>
      <c r="DV62" s="288"/>
      <c r="DW62" s="288"/>
      <c r="DX62" s="288"/>
      <c r="DY62" s="288"/>
      <c r="DZ62" s="288"/>
      <c r="EA62" s="288"/>
      <c r="EB62" s="288"/>
      <c r="EC62" s="288"/>
    </row>
    <row r="63" spans="1:133" s="291" customFormat="1">
      <c r="A63" s="288"/>
      <c r="B63" s="288"/>
      <c r="C63" s="288"/>
      <c r="D63" s="288"/>
      <c r="E63" s="288"/>
      <c r="F63" s="288"/>
      <c r="G63" s="288"/>
      <c r="H63" s="288"/>
      <c r="I63" s="288"/>
      <c r="J63" s="288"/>
      <c r="K63" s="288"/>
      <c r="L63" s="349"/>
      <c r="M63" s="288"/>
      <c r="N63" s="288"/>
      <c r="O63" s="288"/>
      <c r="P63" s="288"/>
      <c r="Q63" s="288"/>
      <c r="R63" s="288"/>
      <c r="S63" s="265"/>
      <c r="T63" s="265"/>
      <c r="U63" s="265"/>
      <c r="V63" s="265"/>
      <c r="W63" s="265"/>
      <c r="X63" s="265"/>
      <c r="Y63" s="265"/>
      <c r="Z63" s="265"/>
      <c r="AA63" s="265"/>
      <c r="AB63" s="265"/>
      <c r="AC63" s="265"/>
      <c r="AD63" s="265"/>
      <c r="AE63" s="265"/>
      <c r="AF63" s="265"/>
      <c r="AG63" s="265"/>
      <c r="AH63" s="265"/>
      <c r="AI63" s="265"/>
      <c r="AJ63" s="265"/>
      <c r="AK63" s="265"/>
      <c r="AL63" s="265"/>
      <c r="AM63" s="265"/>
      <c r="AN63" s="265"/>
      <c r="AO63" s="265"/>
      <c r="AP63" s="265"/>
      <c r="AQ63" s="288"/>
      <c r="AR63" s="265"/>
      <c r="AS63" s="288"/>
      <c r="AT63" s="288"/>
      <c r="AU63" s="288"/>
      <c r="AV63" s="288"/>
      <c r="AW63" s="288"/>
      <c r="AX63" s="288"/>
      <c r="AY63" s="288"/>
      <c r="AZ63" s="288"/>
      <c r="BA63" s="288"/>
      <c r="BB63" s="288"/>
      <c r="BC63" s="288"/>
      <c r="BD63" s="288"/>
      <c r="BE63" s="288"/>
      <c r="BF63" s="288"/>
      <c r="BG63" s="288"/>
      <c r="BH63" s="288"/>
      <c r="BI63" s="288"/>
      <c r="BJ63" s="288"/>
      <c r="BK63" s="288"/>
      <c r="BL63" s="288"/>
      <c r="BM63" s="288"/>
      <c r="BN63" s="288"/>
      <c r="BO63" s="288"/>
      <c r="BP63" s="288"/>
      <c r="BQ63" s="288"/>
      <c r="BR63" s="288"/>
      <c r="BS63" s="288"/>
      <c r="BT63" s="288"/>
      <c r="BU63" s="288"/>
      <c r="BV63" s="288"/>
      <c r="BW63" s="288"/>
      <c r="BX63" s="288"/>
      <c r="BY63" s="288"/>
      <c r="BZ63" s="288"/>
      <c r="CA63" s="288"/>
      <c r="CB63" s="288"/>
      <c r="CC63" s="288"/>
      <c r="CD63" s="288"/>
      <c r="CE63" s="288"/>
      <c r="CF63" s="288"/>
      <c r="CG63" s="288"/>
      <c r="CH63" s="288"/>
      <c r="CI63" s="288"/>
      <c r="CJ63" s="288"/>
      <c r="CK63" s="288"/>
      <c r="CL63" s="288"/>
      <c r="CM63" s="288"/>
      <c r="CN63" s="288"/>
      <c r="CO63" s="288"/>
      <c r="CP63" s="288"/>
      <c r="CQ63" s="288"/>
      <c r="CR63" s="288"/>
      <c r="CS63" s="288"/>
      <c r="CT63" s="288"/>
      <c r="CU63" s="288"/>
      <c r="CV63" s="288"/>
      <c r="CW63" s="288"/>
      <c r="CX63" s="288"/>
      <c r="CY63" s="288"/>
      <c r="CZ63" s="288"/>
      <c r="DA63" s="288"/>
      <c r="DB63" s="288"/>
      <c r="DC63" s="288"/>
      <c r="DD63" s="288"/>
      <c r="DE63" s="288"/>
      <c r="DF63" s="288"/>
      <c r="DG63" s="288"/>
      <c r="DH63" s="288"/>
      <c r="DI63" s="288"/>
      <c r="DJ63" s="288"/>
      <c r="DK63" s="288"/>
      <c r="DL63" s="288"/>
      <c r="DM63" s="288"/>
      <c r="DN63" s="288"/>
      <c r="DO63" s="288"/>
      <c r="DP63" s="288"/>
      <c r="DQ63" s="288"/>
      <c r="DR63" s="288"/>
      <c r="DS63" s="288"/>
      <c r="DT63" s="288"/>
      <c r="DU63" s="288"/>
      <c r="DV63" s="288"/>
      <c r="DW63" s="288"/>
      <c r="DX63" s="288"/>
      <c r="DY63" s="288"/>
      <c r="DZ63" s="288"/>
      <c r="EA63" s="288"/>
      <c r="EB63" s="288"/>
      <c r="EC63" s="288"/>
    </row>
    <row r="64" spans="1:133" s="291" customFormat="1">
      <c r="A64" s="288"/>
      <c r="B64" s="288"/>
      <c r="C64" s="288"/>
      <c r="D64" s="288"/>
      <c r="E64" s="288"/>
      <c r="F64" s="288"/>
      <c r="G64" s="288"/>
      <c r="H64" s="288"/>
      <c r="I64" s="288"/>
      <c r="J64" s="288"/>
      <c r="K64" s="288"/>
      <c r="L64" s="349"/>
      <c r="M64" s="288"/>
      <c r="N64" s="288"/>
      <c r="O64" s="288"/>
      <c r="P64" s="288"/>
      <c r="Q64" s="288"/>
      <c r="R64" s="288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  <c r="AD64" s="265"/>
      <c r="AE64" s="265"/>
      <c r="AF64" s="265"/>
      <c r="AG64" s="265"/>
      <c r="AH64" s="265"/>
      <c r="AI64" s="265"/>
      <c r="AJ64" s="265"/>
      <c r="AK64" s="265"/>
      <c r="AL64" s="265"/>
      <c r="AM64" s="265"/>
      <c r="AN64" s="265"/>
      <c r="AO64" s="265"/>
      <c r="AP64" s="265"/>
      <c r="AQ64" s="288"/>
      <c r="AR64" s="265"/>
      <c r="AS64" s="288"/>
      <c r="AT64" s="288"/>
      <c r="AU64" s="288"/>
      <c r="AV64" s="288"/>
      <c r="AW64" s="288"/>
      <c r="AX64" s="288"/>
      <c r="AY64" s="288"/>
      <c r="AZ64" s="288"/>
      <c r="BA64" s="288"/>
      <c r="BB64" s="288"/>
      <c r="BC64" s="288"/>
      <c r="BD64" s="288"/>
      <c r="BE64" s="288"/>
      <c r="BF64" s="288"/>
      <c r="BG64" s="288"/>
      <c r="BH64" s="288"/>
      <c r="BI64" s="288"/>
      <c r="BJ64" s="288"/>
      <c r="BK64" s="288"/>
      <c r="BL64" s="288"/>
      <c r="BM64" s="288"/>
      <c r="BN64" s="288"/>
      <c r="BO64" s="288"/>
      <c r="BP64" s="288"/>
      <c r="BQ64" s="288"/>
      <c r="BR64" s="288"/>
      <c r="BS64" s="288"/>
      <c r="BT64" s="288"/>
      <c r="BU64" s="288"/>
      <c r="BV64" s="288"/>
      <c r="BW64" s="288"/>
      <c r="BX64" s="288"/>
      <c r="BY64" s="288"/>
      <c r="BZ64" s="288"/>
      <c r="CA64" s="288"/>
      <c r="CB64" s="288"/>
      <c r="CC64" s="288"/>
      <c r="CD64" s="288"/>
      <c r="CE64" s="288"/>
      <c r="CF64" s="288"/>
      <c r="CG64" s="288"/>
      <c r="CH64" s="288"/>
      <c r="CI64" s="288"/>
      <c r="CJ64" s="288"/>
      <c r="CK64" s="288"/>
      <c r="CL64" s="288"/>
      <c r="CM64" s="288"/>
      <c r="CN64" s="288"/>
      <c r="CO64" s="288"/>
      <c r="CP64" s="288"/>
      <c r="CQ64" s="288"/>
      <c r="CR64" s="288"/>
      <c r="CS64" s="288"/>
      <c r="CT64" s="288"/>
      <c r="CU64" s="288"/>
      <c r="CV64" s="288"/>
      <c r="CW64" s="288"/>
      <c r="CX64" s="288"/>
      <c r="CY64" s="288"/>
      <c r="CZ64" s="288"/>
      <c r="DA64" s="288"/>
      <c r="DB64" s="288"/>
      <c r="DC64" s="288"/>
      <c r="DD64" s="288"/>
      <c r="DE64" s="288"/>
      <c r="DF64" s="288"/>
      <c r="DG64" s="288"/>
      <c r="DH64" s="288"/>
      <c r="DI64" s="288"/>
      <c r="DJ64" s="288"/>
      <c r="DK64" s="288"/>
      <c r="DL64" s="288"/>
      <c r="DM64" s="288"/>
      <c r="DN64" s="288"/>
      <c r="DO64" s="288"/>
      <c r="DP64" s="288"/>
      <c r="DQ64" s="288"/>
      <c r="DR64" s="288"/>
      <c r="DS64" s="288"/>
      <c r="DT64" s="288"/>
      <c r="DU64" s="288"/>
      <c r="DV64" s="288"/>
      <c r="DW64" s="288"/>
      <c r="DX64" s="288"/>
      <c r="DY64" s="288"/>
      <c r="DZ64" s="288"/>
      <c r="EA64" s="288"/>
      <c r="EB64" s="288"/>
      <c r="EC64" s="288"/>
    </row>
    <row r="65" spans="1:133" s="291" customFormat="1">
      <c r="A65" s="288"/>
      <c r="B65" s="290"/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/>
      <c r="N65" s="288"/>
      <c r="O65" s="288"/>
      <c r="P65" s="288"/>
      <c r="Q65" s="288"/>
      <c r="R65" s="288"/>
      <c r="S65" s="265"/>
      <c r="T65" s="265"/>
      <c r="U65" s="265"/>
      <c r="V65" s="265"/>
      <c r="W65" s="265"/>
      <c r="X65" s="265"/>
      <c r="Y65" s="265"/>
      <c r="Z65" s="265"/>
      <c r="AA65" s="265"/>
      <c r="AB65" s="265"/>
      <c r="AC65" s="265"/>
      <c r="AD65" s="265"/>
      <c r="AE65" s="265"/>
      <c r="AF65" s="265"/>
      <c r="AG65" s="265"/>
      <c r="AH65" s="265"/>
      <c r="AI65" s="265"/>
      <c r="AJ65" s="265"/>
      <c r="AK65" s="265"/>
      <c r="AL65" s="265"/>
      <c r="AM65" s="265"/>
      <c r="AN65" s="265"/>
      <c r="AO65" s="265"/>
      <c r="AP65" s="265"/>
      <c r="AQ65" s="288"/>
      <c r="AR65" s="265"/>
      <c r="AS65" s="288"/>
      <c r="AT65" s="288"/>
      <c r="AU65" s="288"/>
      <c r="AV65" s="288"/>
      <c r="AW65" s="288"/>
      <c r="AX65" s="288"/>
      <c r="AY65" s="288"/>
      <c r="AZ65" s="288"/>
      <c r="BA65" s="288"/>
      <c r="BB65" s="288"/>
      <c r="BC65" s="288"/>
      <c r="BD65" s="288"/>
      <c r="BE65" s="288"/>
      <c r="BF65" s="288"/>
      <c r="BG65" s="288"/>
      <c r="BH65" s="288"/>
      <c r="BI65" s="288"/>
      <c r="BJ65" s="288"/>
      <c r="BK65" s="288"/>
      <c r="BL65" s="288"/>
      <c r="BM65" s="288"/>
      <c r="BN65" s="288"/>
      <c r="BO65" s="288"/>
      <c r="BP65" s="288"/>
      <c r="BQ65" s="288"/>
      <c r="BR65" s="288"/>
      <c r="BS65" s="288"/>
      <c r="BT65" s="288"/>
      <c r="BU65" s="288"/>
      <c r="BV65" s="288"/>
      <c r="BW65" s="288"/>
      <c r="BX65" s="288"/>
      <c r="BY65" s="288"/>
      <c r="BZ65" s="288"/>
      <c r="CA65" s="288"/>
      <c r="CB65" s="288"/>
      <c r="CC65" s="288"/>
      <c r="CD65" s="288"/>
      <c r="CE65" s="288"/>
      <c r="CF65" s="288"/>
      <c r="CG65" s="288"/>
      <c r="CH65" s="288"/>
      <c r="CI65" s="288"/>
      <c r="CJ65" s="288"/>
      <c r="CK65" s="288"/>
      <c r="CL65" s="288"/>
      <c r="CM65" s="288"/>
      <c r="CN65" s="288"/>
      <c r="CO65" s="288"/>
      <c r="CP65" s="288"/>
      <c r="CQ65" s="288"/>
      <c r="CR65" s="288"/>
      <c r="CS65" s="288"/>
      <c r="CT65" s="288"/>
      <c r="CU65" s="288"/>
      <c r="CV65" s="288"/>
      <c r="CW65" s="288"/>
      <c r="CX65" s="288"/>
      <c r="CY65" s="288"/>
      <c r="CZ65" s="288"/>
      <c r="DA65" s="288"/>
      <c r="DB65" s="288"/>
      <c r="DC65" s="288"/>
      <c r="DD65" s="288"/>
      <c r="DE65" s="288"/>
      <c r="DF65" s="288"/>
      <c r="DG65" s="288"/>
      <c r="DH65" s="288"/>
      <c r="DI65" s="288"/>
      <c r="DJ65" s="288"/>
      <c r="DK65" s="288"/>
      <c r="DL65" s="288"/>
      <c r="DM65" s="288"/>
      <c r="DN65" s="288"/>
      <c r="DO65" s="288"/>
      <c r="DP65" s="288"/>
      <c r="DQ65" s="288"/>
      <c r="DR65" s="288"/>
      <c r="DS65" s="288"/>
      <c r="DT65" s="288"/>
      <c r="DU65" s="288"/>
      <c r="DV65" s="288"/>
      <c r="DW65" s="288"/>
      <c r="DX65" s="288"/>
      <c r="DY65" s="288"/>
      <c r="DZ65" s="288"/>
      <c r="EA65" s="288"/>
      <c r="EB65" s="288"/>
      <c r="EC65" s="288"/>
    </row>
    <row r="66" spans="1:133" s="291" customFormat="1">
      <c r="A66" s="288"/>
      <c r="B66" s="290"/>
      <c r="C66" s="290"/>
      <c r="D66" s="290"/>
      <c r="E66" s="290"/>
      <c r="F66" s="290"/>
      <c r="G66" s="290"/>
      <c r="H66" s="290"/>
      <c r="I66" s="290"/>
      <c r="J66" s="290"/>
      <c r="K66" s="290"/>
      <c r="L66" s="290"/>
      <c r="M66" s="290"/>
      <c r="N66" s="288"/>
      <c r="O66" s="288"/>
      <c r="P66" s="288"/>
      <c r="Q66" s="288"/>
      <c r="R66" s="288"/>
      <c r="S66" s="265"/>
      <c r="T66" s="265"/>
      <c r="U66" s="265"/>
      <c r="V66" s="265"/>
      <c r="W66" s="265"/>
      <c r="X66" s="265"/>
      <c r="Y66" s="265"/>
      <c r="Z66" s="265"/>
      <c r="AA66" s="265"/>
      <c r="AB66" s="265"/>
      <c r="AC66" s="265"/>
      <c r="AD66" s="265"/>
      <c r="AE66" s="265"/>
      <c r="AF66" s="265"/>
      <c r="AG66" s="265"/>
      <c r="AH66" s="265"/>
      <c r="AI66" s="265"/>
      <c r="AJ66" s="265"/>
      <c r="AK66" s="265"/>
      <c r="AL66" s="265"/>
      <c r="AM66" s="265"/>
      <c r="AN66" s="265"/>
      <c r="AO66" s="265"/>
      <c r="AP66" s="265"/>
      <c r="AQ66" s="288"/>
      <c r="AR66" s="265"/>
      <c r="AS66" s="288"/>
      <c r="AT66" s="288"/>
      <c r="AU66" s="288"/>
      <c r="AV66" s="288"/>
      <c r="AW66" s="288"/>
      <c r="AX66" s="288"/>
      <c r="AY66" s="288"/>
      <c r="AZ66" s="288"/>
      <c r="BA66" s="288"/>
      <c r="BB66" s="288"/>
      <c r="BC66" s="288"/>
      <c r="BD66" s="288"/>
      <c r="BE66" s="288"/>
      <c r="BF66" s="288"/>
      <c r="BG66" s="288"/>
      <c r="BH66" s="288"/>
      <c r="BI66" s="288"/>
      <c r="BJ66" s="288"/>
      <c r="BK66" s="288"/>
      <c r="BL66" s="288"/>
      <c r="BM66" s="288"/>
      <c r="BN66" s="288"/>
      <c r="BO66" s="288"/>
      <c r="BP66" s="288"/>
      <c r="BQ66" s="288"/>
      <c r="BR66" s="288"/>
      <c r="BS66" s="288"/>
      <c r="BT66" s="288"/>
      <c r="BU66" s="288"/>
      <c r="BV66" s="288"/>
      <c r="BW66" s="288"/>
      <c r="BX66" s="288"/>
      <c r="BY66" s="288"/>
      <c r="BZ66" s="288"/>
      <c r="CA66" s="288"/>
      <c r="CB66" s="288"/>
      <c r="CC66" s="288"/>
      <c r="CD66" s="288"/>
      <c r="CE66" s="288"/>
      <c r="CF66" s="288"/>
      <c r="CG66" s="288"/>
      <c r="CH66" s="288"/>
      <c r="CI66" s="288"/>
      <c r="CJ66" s="288"/>
      <c r="CK66" s="288"/>
      <c r="CL66" s="288"/>
      <c r="CM66" s="288"/>
      <c r="CN66" s="288"/>
      <c r="CO66" s="288"/>
      <c r="CP66" s="288"/>
      <c r="CQ66" s="288"/>
      <c r="CR66" s="288"/>
      <c r="CS66" s="288"/>
      <c r="CT66" s="288"/>
      <c r="CU66" s="288"/>
      <c r="CV66" s="288"/>
      <c r="CW66" s="288"/>
      <c r="CX66" s="288"/>
      <c r="CY66" s="288"/>
      <c r="CZ66" s="288"/>
      <c r="DA66" s="288"/>
      <c r="DB66" s="288"/>
      <c r="DC66" s="288"/>
      <c r="DD66" s="288"/>
      <c r="DE66" s="288"/>
      <c r="DF66" s="288"/>
      <c r="DG66" s="288"/>
      <c r="DH66" s="288"/>
      <c r="DI66" s="288"/>
      <c r="DJ66" s="288"/>
      <c r="DK66" s="288"/>
      <c r="DL66" s="288"/>
      <c r="DM66" s="288"/>
      <c r="DN66" s="288"/>
      <c r="DO66" s="288"/>
      <c r="DP66" s="288"/>
      <c r="DQ66" s="288"/>
      <c r="DR66" s="288"/>
      <c r="DS66" s="288"/>
      <c r="DT66" s="288"/>
      <c r="DU66" s="288"/>
      <c r="DV66" s="288"/>
      <c r="DW66" s="288"/>
      <c r="DX66" s="288"/>
      <c r="DY66" s="288"/>
      <c r="DZ66" s="288"/>
      <c r="EA66" s="288"/>
      <c r="EB66" s="288"/>
      <c r="EC66" s="288"/>
    </row>
    <row r="67" spans="1:133" s="291" customFormat="1">
      <c r="A67" s="288"/>
      <c r="B67" s="290"/>
      <c r="C67" s="290"/>
      <c r="D67" s="290"/>
      <c r="E67" s="290"/>
      <c r="F67" s="290"/>
      <c r="G67" s="290"/>
      <c r="H67" s="290"/>
      <c r="I67" s="290"/>
      <c r="J67" s="350"/>
      <c r="K67" s="290"/>
      <c r="L67" s="290"/>
      <c r="M67" s="290"/>
      <c r="N67" s="288"/>
      <c r="O67" s="288"/>
      <c r="P67" s="288"/>
      <c r="Q67" s="288"/>
      <c r="R67" s="288"/>
      <c r="S67" s="265"/>
      <c r="T67" s="265"/>
      <c r="U67" s="265"/>
      <c r="V67" s="265"/>
      <c r="W67" s="265"/>
      <c r="X67" s="265"/>
      <c r="Y67" s="265"/>
      <c r="Z67" s="265"/>
      <c r="AA67" s="265"/>
      <c r="AB67" s="265"/>
      <c r="AC67" s="265"/>
      <c r="AD67" s="265"/>
      <c r="AE67" s="265"/>
      <c r="AF67" s="265"/>
      <c r="AG67" s="265"/>
      <c r="AH67" s="265"/>
      <c r="AI67" s="265"/>
      <c r="AJ67" s="265"/>
      <c r="AK67" s="265"/>
      <c r="AL67" s="265"/>
      <c r="AM67" s="265"/>
      <c r="AN67" s="265"/>
      <c r="AO67" s="265"/>
      <c r="AP67" s="265"/>
      <c r="AQ67" s="288"/>
      <c r="AR67" s="265"/>
      <c r="AS67" s="288"/>
      <c r="AT67" s="288"/>
      <c r="AU67" s="288"/>
      <c r="AV67" s="288"/>
      <c r="AW67" s="288"/>
      <c r="AX67" s="288"/>
      <c r="AY67" s="288"/>
      <c r="AZ67" s="288"/>
      <c r="BA67" s="288"/>
      <c r="BB67" s="288"/>
      <c r="BC67" s="288"/>
      <c r="BD67" s="288"/>
      <c r="BE67" s="288"/>
      <c r="BF67" s="288"/>
      <c r="BG67" s="288"/>
      <c r="BH67" s="288"/>
      <c r="BI67" s="288"/>
      <c r="BJ67" s="288"/>
      <c r="BK67" s="288"/>
      <c r="BL67" s="288"/>
      <c r="BM67" s="288"/>
      <c r="BN67" s="288"/>
      <c r="BO67" s="288"/>
      <c r="BP67" s="288"/>
      <c r="BQ67" s="288"/>
      <c r="BR67" s="288"/>
      <c r="BS67" s="288"/>
      <c r="BT67" s="288"/>
      <c r="BU67" s="288"/>
      <c r="BV67" s="288"/>
      <c r="BW67" s="288"/>
      <c r="BX67" s="288"/>
      <c r="BY67" s="288"/>
      <c r="BZ67" s="288"/>
      <c r="CA67" s="288"/>
      <c r="CB67" s="288"/>
      <c r="CC67" s="288"/>
      <c r="CD67" s="288"/>
      <c r="CE67" s="288"/>
      <c r="CF67" s="288"/>
      <c r="CG67" s="288"/>
      <c r="CH67" s="288"/>
      <c r="CI67" s="288"/>
      <c r="CJ67" s="288"/>
      <c r="CK67" s="288"/>
      <c r="CL67" s="288"/>
      <c r="CM67" s="288"/>
      <c r="CN67" s="288"/>
      <c r="CO67" s="288"/>
      <c r="CP67" s="288"/>
      <c r="CQ67" s="288"/>
      <c r="CR67" s="288"/>
      <c r="CS67" s="288"/>
      <c r="CT67" s="288"/>
      <c r="CU67" s="288"/>
      <c r="CV67" s="288"/>
      <c r="CW67" s="288"/>
      <c r="CX67" s="288"/>
      <c r="CY67" s="288"/>
      <c r="CZ67" s="288"/>
      <c r="DA67" s="288"/>
      <c r="DB67" s="288"/>
      <c r="DC67" s="288"/>
      <c r="DD67" s="288"/>
      <c r="DE67" s="288"/>
      <c r="DF67" s="288"/>
      <c r="DG67" s="288"/>
      <c r="DH67" s="288"/>
      <c r="DI67" s="288"/>
      <c r="DJ67" s="288"/>
      <c r="DK67" s="288"/>
      <c r="DL67" s="288"/>
      <c r="DM67" s="288"/>
      <c r="DN67" s="288"/>
      <c r="DO67" s="288"/>
      <c r="DP67" s="288"/>
      <c r="DQ67" s="288"/>
      <c r="DR67" s="288"/>
      <c r="DS67" s="288"/>
      <c r="DT67" s="288"/>
      <c r="DU67" s="288"/>
      <c r="DV67" s="288"/>
      <c r="DW67" s="288"/>
      <c r="DX67" s="288"/>
      <c r="DY67" s="288"/>
      <c r="DZ67" s="288"/>
      <c r="EA67" s="288"/>
      <c r="EB67" s="288"/>
      <c r="EC67" s="288"/>
    </row>
    <row r="68" spans="1:133" s="291" customFormat="1">
      <c r="A68" s="288"/>
      <c r="B68" s="351"/>
      <c r="C68" s="351"/>
      <c r="D68" s="351"/>
      <c r="E68" s="279"/>
      <c r="F68" s="279"/>
      <c r="G68" s="278"/>
      <c r="H68" s="278"/>
      <c r="I68" s="278"/>
      <c r="J68" s="279"/>
      <c r="K68" s="352"/>
      <c r="L68" s="290"/>
      <c r="M68" s="290"/>
      <c r="N68" s="288"/>
      <c r="O68" s="288"/>
      <c r="P68" s="288"/>
      <c r="Q68" s="288"/>
      <c r="R68" s="288"/>
      <c r="S68" s="265"/>
      <c r="T68" s="265"/>
      <c r="U68" s="265"/>
      <c r="V68" s="265"/>
      <c r="W68" s="265"/>
      <c r="X68" s="265"/>
      <c r="Y68" s="265"/>
      <c r="Z68" s="265"/>
      <c r="AA68" s="265"/>
      <c r="AB68" s="265"/>
      <c r="AC68" s="265"/>
      <c r="AD68" s="265"/>
      <c r="AE68" s="265"/>
      <c r="AF68" s="265"/>
      <c r="AG68" s="265"/>
      <c r="AH68" s="265"/>
      <c r="AI68" s="265"/>
      <c r="AJ68" s="265"/>
      <c r="AK68" s="265"/>
      <c r="AL68" s="265"/>
      <c r="AM68" s="265"/>
      <c r="AN68" s="265"/>
      <c r="AO68" s="265"/>
      <c r="AP68" s="265"/>
      <c r="AQ68" s="288"/>
      <c r="AR68" s="265"/>
      <c r="AS68" s="288"/>
      <c r="AT68" s="288"/>
      <c r="AU68" s="288"/>
      <c r="AV68" s="288"/>
      <c r="AW68" s="288"/>
      <c r="AX68" s="288"/>
      <c r="AY68" s="288"/>
      <c r="AZ68" s="288"/>
      <c r="BA68" s="288"/>
      <c r="BB68" s="288"/>
      <c r="BC68" s="288"/>
      <c r="BD68" s="288"/>
      <c r="BE68" s="288"/>
      <c r="BF68" s="288"/>
      <c r="BG68" s="288"/>
      <c r="BH68" s="288"/>
      <c r="BI68" s="288"/>
      <c r="BJ68" s="288"/>
      <c r="BK68" s="288"/>
      <c r="BL68" s="288"/>
      <c r="BM68" s="288"/>
      <c r="BN68" s="288"/>
      <c r="BO68" s="288"/>
      <c r="BP68" s="288"/>
      <c r="BQ68" s="288"/>
      <c r="BR68" s="288"/>
      <c r="BS68" s="288"/>
      <c r="BT68" s="288"/>
      <c r="BU68" s="288"/>
      <c r="BV68" s="288"/>
      <c r="BW68" s="288"/>
      <c r="BX68" s="288"/>
      <c r="BY68" s="288"/>
      <c r="BZ68" s="288"/>
      <c r="CA68" s="288"/>
      <c r="CB68" s="288"/>
      <c r="CC68" s="288"/>
      <c r="CD68" s="288"/>
      <c r="CE68" s="288"/>
      <c r="CF68" s="288"/>
      <c r="CG68" s="288"/>
      <c r="CH68" s="288"/>
      <c r="CI68" s="288"/>
      <c r="CJ68" s="288"/>
      <c r="CK68" s="288"/>
      <c r="CL68" s="288"/>
      <c r="CM68" s="288"/>
      <c r="CN68" s="288"/>
      <c r="CO68" s="288"/>
      <c r="CP68" s="288"/>
      <c r="CQ68" s="288"/>
      <c r="CR68" s="288"/>
      <c r="CS68" s="288"/>
      <c r="CT68" s="288"/>
      <c r="CU68" s="288"/>
      <c r="CV68" s="288"/>
      <c r="CW68" s="288"/>
      <c r="CX68" s="288"/>
      <c r="CY68" s="288"/>
      <c r="CZ68" s="288"/>
      <c r="DA68" s="288"/>
      <c r="DB68" s="288"/>
      <c r="DC68" s="288"/>
      <c r="DD68" s="288"/>
      <c r="DE68" s="288"/>
      <c r="DF68" s="288"/>
      <c r="DG68" s="288"/>
      <c r="DH68" s="288"/>
      <c r="DI68" s="288"/>
      <c r="DJ68" s="288"/>
      <c r="DK68" s="288"/>
      <c r="DL68" s="288"/>
      <c r="DM68" s="288"/>
      <c r="DN68" s="288"/>
      <c r="DO68" s="288"/>
      <c r="DP68" s="288"/>
      <c r="DQ68" s="288"/>
      <c r="DR68" s="288"/>
      <c r="DS68" s="288"/>
      <c r="DT68" s="288"/>
      <c r="DU68" s="288"/>
      <c r="DV68" s="288"/>
      <c r="DW68" s="288"/>
      <c r="DX68" s="288"/>
      <c r="DY68" s="288"/>
      <c r="DZ68" s="288"/>
      <c r="EA68" s="288"/>
      <c r="EB68" s="288"/>
      <c r="EC68" s="288"/>
    </row>
    <row r="69" spans="1:133" s="291" customFormat="1">
      <c r="A69" s="288"/>
      <c r="B69" s="351"/>
      <c r="C69" s="351"/>
      <c r="D69" s="351"/>
      <c r="E69" s="279"/>
      <c r="F69" s="279"/>
      <c r="G69" s="278"/>
      <c r="H69" s="278"/>
      <c r="I69" s="278"/>
      <c r="J69" s="279"/>
      <c r="K69" s="352"/>
      <c r="L69" s="290"/>
      <c r="M69" s="290"/>
      <c r="N69" s="288"/>
      <c r="O69" s="288"/>
      <c r="P69" s="288"/>
      <c r="Q69" s="288"/>
      <c r="R69" s="288"/>
      <c r="S69" s="265"/>
      <c r="T69" s="265"/>
      <c r="U69" s="265"/>
      <c r="V69" s="265"/>
      <c r="W69" s="265"/>
      <c r="X69" s="265"/>
      <c r="Y69" s="265"/>
      <c r="Z69" s="265"/>
      <c r="AA69" s="265"/>
      <c r="AB69" s="265"/>
      <c r="AC69" s="265"/>
      <c r="AD69" s="265"/>
      <c r="AE69" s="265"/>
      <c r="AF69" s="265"/>
      <c r="AG69" s="265"/>
      <c r="AH69" s="265"/>
      <c r="AI69" s="265"/>
      <c r="AJ69" s="265"/>
      <c r="AK69" s="265"/>
      <c r="AL69" s="265"/>
      <c r="AM69" s="265"/>
      <c r="AN69" s="265"/>
      <c r="AO69" s="265"/>
      <c r="AP69" s="265"/>
      <c r="AQ69" s="288"/>
      <c r="AR69" s="265"/>
      <c r="AS69" s="288"/>
      <c r="AT69" s="288"/>
      <c r="AU69" s="288"/>
      <c r="AV69" s="288"/>
      <c r="AW69" s="288"/>
      <c r="AX69" s="288"/>
      <c r="AY69" s="288"/>
      <c r="AZ69" s="288"/>
      <c r="BA69" s="288"/>
      <c r="BB69" s="288"/>
      <c r="BC69" s="288"/>
      <c r="BD69" s="288"/>
      <c r="BE69" s="288"/>
      <c r="BF69" s="288"/>
      <c r="BG69" s="288"/>
      <c r="BH69" s="288"/>
      <c r="BI69" s="288"/>
      <c r="BJ69" s="288"/>
      <c r="BK69" s="288"/>
      <c r="BL69" s="288"/>
      <c r="BM69" s="288"/>
      <c r="BN69" s="288"/>
      <c r="BO69" s="288"/>
      <c r="BP69" s="288"/>
      <c r="BQ69" s="288"/>
      <c r="BR69" s="288"/>
      <c r="BS69" s="288"/>
      <c r="BT69" s="288"/>
      <c r="BU69" s="288"/>
      <c r="BV69" s="288"/>
      <c r="BW69" s="288"/>
      <c r="BX69" s="288"/>
      <c r="BY69" s="288"/>
      <c r="BZ69" s="288"/>
      <c r="CA69" s="288"/>
      <c r="CB69" s="288"/>
      <c r="CC69" s="288"/>
      <c r="CD69" s="288"/>
      <c r="CE69" s="288"/>
      <c r="CF69" s="288"/>
      <c r="CG69" s="288"/>
      <c r="CH69" s="288"/>
      <c r="CI69" s="288"/>
      <c r="CJ69" s="288"/>
      <c r="CK69" s="288"/>
      <c r="CL69" s="288"/>
      <c r="CM69" s="288"/>
      <c r="CN69" s="288"/>
      <c r="CO69" s="288"/>
      <c r="CP69" s="288"/>
      <c r="CQ69" s="288"/>
      <c r="CR69" s="288"/>
      <c r="CS69" s="288"/>
      <c r="CT69" s="288"/>
      <c r="CU69" s="288"/>
      <c r="CV69" s="288"/>
      <c r="CW69" s="288"/>
      <c r="CX69" s="288"/>
      <c r="CY69" s="288"/>
      <c r="CZ69" s="288"/>
      <c r="DA69" s="288"/>
      <c r="DB69" s="288"/>
      <c r="DC69" s="288"/>
      <c r="DD69" s="288"/>
      <c r="DE69" s="288"/>
      <c r="DF69" s="288"/>
      <c r="DG69" s="288"/>
      <c r="DH69" s="288"/>
      <c r="DI69" s="288"/>
      <c r="DJ69" s="288"/>
      <c r="DK69" s="288"/>
      <c r="DL69" s="288"/>
      <c r="DM69" s="288"/>
      <c r="DN69" s="288"/>
      <c r="DO69" s="288"/>
      <c r="DP69" s="288"/>
      <c r="DQ69" s="288"/>
      <c r="DR69" s="288"/>
      <c r="DS69" s="288"/>
      <c r="DT69" s="288"/>
      <c r="DU69" s="288"/>
      <c r="DV69" s="288"/>
      <c r="DW69" s="288"/>
      <c r="DX69" s="288"/>
      <c r="DY69" s="288"/>
      <c r="DZ69" s="288"/>
      <c r="EA69" s="288"/>
      <c r="EB69" s="288"/>
      <c r="EC69" s="288"/>
    </row>
    <row r="70" spans="1:133" s="291" customFormat="1">
      <c r="A70" s="288"/>
      <c r="B70" s="351"/>
      <c r="C70" s="351"/>
      <c r="D70" s="351"/>
      <c r="E70" s="279"/>
      <c r="F70" s="279"/>
      <c r="G70" s="278"/>
      <c r="H70" s="278"/>
      <c r="I70" s="278"/>
      <c r="J70" s="279"/>
      <c r="K70" s="352"/>
      <c r="L70" s="290"/>
      <c r="M70" s="290"/>
      <c r="N70" s="288"/>
      <c r="O70" s="288"/>
      <c r="P70" s="288"/>
      <c r="Q70" s="288"/>
      <c r="R70" s="288"/>
      <c r="S70" s="265"/>
      <c r="T70" s="265"/>
      <c r="U70" s="265"/>
      <c r="V70" s="265"/>
      <c r="W70" s="265"/>
      <c r="X70" s="265"/>
      <c r="Y70" s="265"/>
      <c r="Z70" s="265"/>
      <c r="AA70" s="265"/>
      <c r="AB70" s="265"/>
      <c r="AC70" s="265"/>
      <c r="AD70" s="265"/>
      <c r="AE70" s="265"/>
      <c r="AF70" s="265"/>
      <c r="AG70" s="265"/>
      <c r="AH70" s="265"/>
      <c r="AI70" s="265"/>
      <c r="AJ70" s="265"/>
      <c r="AK70" s="265"/>
      <c r="AL70" s="265"/>
      <c r="AM70" s="265"/>
      <c r="AN70" s="265"/>
      <c r="AO70" s="265"/>
      <c r="AP70" s="265"/>
      <c r="AQ70" s="288"/>
      <c r="AR70" s="265"/>
      <c r="AS70" s="288"/>
      <c r="AT70" s="288"/>
      <c r="AU70" s="288"/>
      <c r="AV70" s="288"/>
      <c r="AW70" s="288"/>
      <c r="AX70" s="288"/>
      <c r="AY70" s="288"/>
      <c r="AZ70" s="288"/>
      <c r="BA70" s="288"/>
      <c r="BB70" s="288"/>
      <c r="BC70" s="288"/>
      <c r="BD70" s="288"/>
      <c r="BE70" s="288"/>
      <c r="BF70" s="288"/>
      <c r="BG70" s="288"/>
      <c r="BH70" s="288"/>
      <c r="BI70" s="288"/>
      <c r="BJ70" s="288"/>
      <c r="BK70" s="288"/>
      <c r="BL70" s="288"/>
      <c r="BM70" s="288"/>
      <c r="BN70" s="288"/>
      <c r="BO70" s="288"/>
      <c r="BP70" s="288"/>
      <c r="BQ70" s="288"/>
      <c r="BR70" s="288"/>
      <c r="BS70" s="288"/>
      <c r="BT70" s="288"/>
      <c r="BU70" s="288"/>
      <c r="BV70" s="288"/>
      <c r="BW70" s="288"/>
      <c r="BX70" s="288"/>
      <c r="BY70" s="288"/>
      <c r="BZ70" s="288"/>
      <c r="CA70" s="288"/>
      <c r="CB70" s="288"/>
      <c r="CC70" s="288"/>
      <c r="CD70" s="288"/>
      <c r="CE70" s="288"/>
      <c r="CF70" s="288"/>
      <c r="CG70" s="288"/>
      <c r="CH70" s="288"/>
      <c r="CI70" s="288"/>
      <c r="CJ70" s="288"/>
      <c r="CK70" s="288"/>
      <c r="CL70" s="288"/>
      <c r="CM70" s="288"/>
      <c r="CN70" s="288"/>
      <c r="CO70" s="288"/>
      <c r="CP70" s="288"/>
      <c r="CQ70" s="288"/>
      <c r="CR70" s="288"/>
      <c r="CS70" s="288"/>
      <c r="CT70" s="288"/>
      <c r="CU70" s="288"/>
      <c r="CV70" s="288"/>
      <c r="CW70" s="288"/>
      <c r="CX70" s="288"/>
      <c r="CY70" s="288"/>
      <c r="CZ70" s="288"/>
      <c r="DA70" s="288"/>
      <c r="DB70" s="288"/>
      <c r="DC70" s="288"/>
      <c r="DD70" s="288"/>
      <c r="DE70" s="288"/>
      <c r="DF70" s="288"/>
      <c r="DG70" s="288"/>
      <c r="DH70" s="288"/>
      <c r="DI70" s="288"/>
      <c r="DJ70" s="288"/>
      <c r="DK70" s="288"/>
      <c r="DL70" s="288"/>
      <c r="DM70" s="288"/>
      <c r="DN70" s="288"/>
      <c r="DO70" s="288"/>
      <c r="DP70" s="288"/>
      <c r="DQ70" s="288"/>
      <c r="DR70" s="288"/>
      <c r="DS70" s="288"/>
      <c r="DT70" s="288"/>
      <c r="DU70" s="288"/>
      <c r="DV70" s="288"/>
      <c r="DW70" s="288"/>
      <c r="DX70" s="288"/>
      <c r="DY70" s="288"/>
      <c r="DZ70" s="288"/>
      <c r="EA70" s="288"/>
      <c r="EB70" s="288"/>
      <c r="EC70" s="288"/>
    </row>
    <row r="71" spans="1:133" s="291" customFormat="1">
      <c r="A71" s="288"/>
      <c r="B71" s="351"/>
      <c r="C71" s="351"/>
      <c r="D71" s="351"/>
      <c r="E71" s="279"/>
      <c r="F71" s="279"/>
      <c r="G71" s="278"/>
      <c r="H71" s="278"/>
      <c r="I71" s="278"/>
      <c r="J71" s="279"/>
      <c r="K71" s="352"/>
      <c r="L71" s="290"/>
      <c r="M71" s="290"/>
      <c r="N71" s="288"/>
      <c r="O71" s="288"/>
      <c r="P71" s="288"/>
      <c r="Q71" s="288"/>
      <c r="R71" s="288"/>
      <c r="S71" s="265"/>
      <c r="T71" s="265"/>
      <c r="U71" s="265"/>
      <c r="V71" s="265"/>
      <c r="W71" s="265"/>
      <c r="X71" s="265"/>
      <c r="Y71" s="265"/>
      <c r="Z71" s="265"/>
      <c r="AA71" s="265"/>
      <c r="AB71" s="265"/>
      <c r="AC71" s="265"/>
      <c r="AD71" s="265"/>
      <c r="AE71" s="265"/>
      <c r="AF71" s="265"/>
      <c r="AG71" s="265"/>
      <c r="AH71" s="265"/>
      <c r="AI71" s="265"/>
      <c r="AJ71" s="265"/>
      <c r="AK71" s="265"/>
      <c r="AL71" s="265"/>
      <c r="AM71" s="265"/>
      <c r="AN71" s="265"/>
      <c r="AO71" s="265"/>
      <c r="AP71" s="265"/>
      <c r="AQ71" s="288"/>
      <c r="AR71" s="265"/>
      <c r="AS71" s="288"/>
      <c r="AT71" s="288"/>
      <c r="AU71" s="288"/>
      <c r="AV71" s="288"/>
      <c r="AW71" s="288"/>
      <c r="AX71" s="288"/>
      <c r="AY71" s="288"/>
      <c r="AZ71" s="288"/>
      <c r="BA71" s="288"/>
      <c r="BB71" s="288"/>
      <c r="BC71" s="288"/>
      <c r="BD71" s="288"/>
      <c r="BE71" s="288"/>
      <c r="BF71" s="288"/>
      <c r="BG71" s="288"/>
      <c r="BH71" s="288"/>
      <c r="BI71" s="288"/>
      <c r="BJ71" s="288"/>
      <c r="BK71" s="288"/>
      <c r="BL71" s="288"/>
      <c r="BM71" s="288"/>
      <c r="BN71" s="288"/>
      <c r="BO71" s="288"/>
      <c r="BP71" s="288"/>
      <c r="BQ71" s="288"/>
      <c r="BR71" s="288"/>
      <c r="BS71" s="288"/>
      <c r="BT71" s="288"/>
      <c r="BU71" s="288"/>
      <c r="BV71" s="288"/>
      <c r="BW71" s="288"/>
      <c r="BX71" s="288"/>
      <c r="BY71" s="288"/>
      <c r="BZ71" s="288"/>
      <c r="CA71" s="288"/>
      <c r="CB71" s="288"/>
      <c r="CC71" s="288"/>
      <c r="CD71" s="288"/>
      <c r="CE71" s="288"/>
      <c r="CF71" s="288"/>
      <c r="CG71" s="288"/>
      <c r="CH71" s="288"/>
      <c r="CI71" s="288"/>
      <c r="CJ71" s="288"/>
      <c r="CK71" s="288"/>
      <c r="CL71" s="288"/>
      <c r="CM71" s="288"/>
      <c r="CN71" s="288"/>
      <c r="CO71" s="288"/>
      <c r="CP71" s="288"/>
      <c r="CQ71" s="288"/>
      <c r="CR71" s="288"/>
      <c r="CS71" s="288"/>
      <c r="CT71" s="288"/>
      <c r="CU71" s="288"/>
      <c r="CV71" s="288"/>
      <c r="CW71" s="288"/>
      <c r="CX71" s="288"/>
      <c r="CY71" s="288"/>
      <c r="CZ71" s="288"/>
      <c r="DA71" s="288"/>
      <c r="DB71" s="288"/>
      <c r="DC71" s="288"/>
      <c r="DD71" s="288"/>
      <c r="DE71" s="288"/>
      <c r="DF71" s="288"/>
      <c r="DG71" s="288"/>
      <c r="DH71" s="288"/>
      <c r="DI71" s="288"/>
      <c r="DJ71" s="288"/>
      <c r="DK71" s="288"/>
      <c r="DL71" s="288"/>
      <c r="DM71" s="288"/>
      <c r="DN71" s="288"/>
      <c r="DO71" s="288"/>
      <c r="DP71" s="288"/>
      <c r="DQ71" s="288"/>
      <c r="DR71" s="288"/>
      <c r="DS71" s="288"/>
      <c r="DT71" s="288"/>
      <c r="DU71" s="288"/>
      <c r="DV71" s="288"/>
      <c r="DW71" s="288"/>
      <c r="DX71" s="288"/>
      <c r="DY71" s="288"/>
      <c r="DZ71" s="288"/>
      <c r="EA71" s="288"/>
      <c r="EB71" s="288"/>
      <c r="EC71" s="288"/>
    </row>
    <row r="72" spans="1:133" s="291" customFormat="1">
      <c r="A72" s="288"/>
      <c r="B72" s="351"/>
      <c r="C72" s="351"/>
      <c r="D72" s="351"/>
      <c r="E72" s="279"/>
      <c r="F72" s="279"/>
      <c r="G72" s="278"/>
      <c r="H72" s="278"/>
      <c r="I72" s="278"/>
      <c r="J72" s="279"/>
      <c r="K72" s="352"/>
      <c r="L72" s="290"/>
      <c r="M72" s="290"/>
      <c r="N72" s="288"/>
      <c r="O72" s="288"/>
      <c r="P72" s="288"/>
      <c r="Q72" s="288"/>
      <c r="R72" s="288"/>
      <c r="S72" s="265"/>
      <c r="T72" s="265"/>
      <c r="U72" s="265"/>
      <c r="V72" s="265"/>
      <c r="W72" s="265"/>
      <c r="X72" s="265"/>
      <c r="Y72" s="265"/>
      <c r="Z72" s="265"/>
      <c r="AA72" s="265"/>
      <c r="AB72" s="265"/>
      <c r="AC72" s="265"/>
      <c r="AD72" s="265"/>
      <c r="AE72" s="265"/>
      <c r="AF72" s="265"/>
      <c r="AG72" s="265"/>
      <c r="AH72" s="265"/>
      <c r="AI72" s="265"/>
      <c r="AJ72" s="265"/>
      <c r="AK72" s="265"/>
      <c r="AL72" s="265"/>
      <c r="AM72" s="265"/>
      <c r="AN72" s="265"/>
      <c r="AO72" s="265"/>
      <c r="AP72" s="265"/>
      <c r="AQ72" s="288"/>
      <c r="AR72" s="265"/>
      <c r="AS72" s="288"/>
      <c r="AT72" s="288"/>
      <c r="AU72" s="288"/>
      <c r="AV72" s="288"/>
      <c r="AW72" s="288"/>
      <c r="AX72" s="288"/>
      <c r="AY72" s="288"/>
      <c r="AZ72" s="288"/>
      <c r="BA72" s="288"/>
      <c r="BB72" s="288"/>
      <c r="BC72" s="288"/>
      <c r="BD72" s="288"/>
      <c r="BE72" s="288"/>
      <c r="BF72" s="288"/>
      <c r="BG72" s="288"/>
      <c r="BH72" s="288"/>
      <c r="BI72" s="288"/>
      <c r="BJ72" s="288"/>
      <c r="BK72" s="288"/>
      <c r="BL72" s="288"/>
      <c r="BM72" s="288"/>
      <c r="BN72" s="288"/>
      <c r="BO72" s="288"/>
      <c r="BP72" s="288"/>
      <c r="BQ72" s="288"/>
      <c r="BR72" s="288"/>
      <c r="BS72" s="288"/>
      <c r="BT72" s="288"/>
      <c r="BU72" s="288"/>
      <c r="BV72" s="288"/>
      <c r="BW72" s="288"/>
      <c r="BX72" s="288"/>
      <c r="BY72" s="288"/>
      <c r="BZ72" s="288"/>
      <c r="CA72" s="288"/>
      <c r="CB72" s="288"/>
      <c r="CC72" s="288"/>
      <c r="CD72" s="288"/>
      <c r="CE72" s="288"/>
      <c r="CF72" s="288"/>
      <c r="CG72" s="288"/>
      <c r="CH72" s="288"/>
      <c r="CI72" s="288"/>
      <c r="CJ72" s="288"/>
      <c r="CK72" s="288"/>
      <c r="CL72" s="288"/>
      <c r="CM72" s="288"/>
      <c r="CN72" s="288"/>
      <c r="CO72" s="288"/>
      <c r="CP72" s="288"/>
      <c r="CQ72" s="288"/>
      <c r="CR72" s="288"/>
      <c r="CS72" s="288"/>
      <c r="CT72" s="288"/>
      <c r="CU72" s="288"/>
      <c r="CV72" s="288"/>
      <c r="CW72" s="288"/>
      <c r="CX72" s="288"/>
      <c r="CY72" s="288"/>
      <c r="CZ72" s="288"/>
      <c r="DA72" s="288"/>
      <c r="DB72" s="288"/>
      <c r="DC72" s="288"/>
      <c r="DD72" s="288"/>
      <c r="DE72" s="288"/>
      <c r="DF72" s="288"/>
      <c r="DG72" s="288"/>
      <c r="DH72" s="288"/>
      <c r="DI72" s="288"/>
      <c r="DJ72" s="288"/>
      <c r="DK72" s="288"/>
      <c r="DL72" s="288"/>
      <c r="DM72" s="288"/>
      <c r="DN72" s="288"/>
      <c r="DO72" s="288"/>
      <c r="DP72" s="288"/>
      <c r="DQ72" s="288"/>
      <c r="DR72" s="288"/>
      <c r="DS72" s="288"/>
      <c r="DT72" s="288"/>
      <c r="DU72" s="288"/>
      <c r="DV72" s="288"/>
      <c r="DW72" s="288"/>
      <c r="DX72" s="288"/>
      <c r="DY72" s="288"/>
      <c r="DZ72" s="288"/>
      <c r="EA72" s="288"/>
      <c r="EB72" s="288"/>
      <c r="EC72" s="288"/>
    </row>
    <row r="73" spans="1:133" s="291" customFormat="1">
      <c r="A73" s="288"/>
      <c r="B73" s="351"/>
      <c r="C73" s="351"/>
      <c r="D73" s="351"/>
      <c r="E73" s="279"/>
      <c r="F73" s="279"/>
      <c r="G73" s="278"/>
      <c r="H73" s="278"/>
      <c r="I73" s="278"/>
      <c r="J73" s="279"/>
      <c r="K73" s="352"/>
      <c r="L73" s="290"/>
      <c r="M73" s="290"/>
      <c r="N73" s="288"/>
      <c r="O73" s="288"/>
      <c r="P73" s="288"/>
      <c r="Q73" s="288"/>
      <c r="R73" s="288"/>
      <c r="S73" s="265"/>
      <c r="T73" s="265"/>
      <c r="U73" s="265"/>
      <c r="V73" s="265"/>
      <c r="W73" s="265"/>
      <c r="X73" s="265"/>
      <c r="Y73" s="265"/>
      <c r="Z73" s="265"/>
      <c r="AA73" s="265"/>
      <c r="AB73" s="265"/>
      <c r="AC73" s="265"/>
      <c r="AD73" s="265"/>
      <c r="AE73" s="265"/>
      <c r="AF73" s="265"/>
      <c r="AG73" s="265"/>
      <c r="AH73" s="265"/>
      <c r="AI73" s="265"/>
      <c r="AJ73" s="265"/>
      <c r="AK73" s="265"/>
      <c r="AL73" s="265"/>
      <c r="AM73" s="265"/>
      <c r="AN73" s="265"/>
      <c r="AO73" s="265"/>
      <c r="AP73" s="265"/>
      <c r="AQ73" s="288"/>
      <c r="AR73" s="265"/>
      <c r="AS73" s="288"/>
      <c r="AT73" s="288"/>
      <c r="AU73" s="288"/>
      <c r="AV73" s="288"/>
      <c r="AW73" s="288"/>
      <c r="AX73" s="288"/>
      <c r="AY73" s="288"/>
      <c r="AZ73" s="288"/>
      <c r="BA73" s="288"/>
      <c r="BB73" s="288"/>
      <c r="BC73" s="288"/>
      <c r="BD73" s="288"/>
      <c r="BE73" s="288"/>
      <c r="BF73" s="288"/>
      <c r="BG73" s="288"/>
      <c r="BH73" s="288"/>
      <c r="BI73" s="288"/>
      <c r="BJ73" s="288"/>
      <c r="BK73" s="288"/>
      <c r="BL73" s="288"/>
      <c r="BM73" s="288"/>
      <c r="BN73" s="288"/>
      <c r="BO73" s="288"/>
      <c r="BP73" s="288"/>
      <c r="BQ73" s="288"/>
      <c r="BR73" s="288"/>
      <c r="BS73" s="288"/>
      <c r="BT73" s="288"/>
      <c r="BU73" s="288"/>
      <c r="BV73" s="288"/>
      <c r="BW73" s="288"/>
      <c r="BX73" s="288"/>
      <c r="BY73" s="288"/>
      <c r="BZ73" s="288"/>
      <c r="CA73" s="288"/>
      <c r="CB73" s="288"/>
      <c r="CC73" s="288"/>
      <c r="CD73" s="288"/>
      <c r="CE73" s="288"/>
      <c r="CF73" s="288"/>
      <c r="CG73" s="288"/>
      <c r="CH73" s="288"/>
      <c r="CI73" s="288"/>
      <c r="CJ73" s="288"/>
      <c r="CK73" s="288"/>
      <c r="CL73" s="288"/>
      <c r="CM73" s="288"/>
      <c r="CN73" s="288"/>
      <c r="CO73" s="288"/>
      <c r="CP73" s="288"/>
      <c r="CQ73" s="288"/>
      <c r="CR73" s="288"/>
      <c r="CS73" s="288"/>
      <c r="CT73" s="288"/>
      <c r="CU73" s="288"/>
      <c r="CV73" s="288"/>
      <c r="CW73" s="288"/>
      <c r="CX73" s="288"/>
      <c r="CY73" s="288"/>
      <c r="CZ73" s="288"/>
      <c r="DA73" s="288"/>
      <c r="DB73" s="288"/>
      <c r="DC73" s="288"/>
      <c r="DD73" s="288"/>
      <c r="DE73" s="288"/>
      <c r="DF73" s="288"/>
      <c r="DG73" s="288"/>
      <c r="DH73" s="288"/>
      <c r="DI73" s="288"/>
      <c r="DJ73" s="288"/>
      <c r="DK73" s="288"/>
      <c r="DL73" s="288"/>
      <c r="DM73" s="288"/>
      <c r="DN73" s="288"/>
      <c r="DO73" s="288"/>
      <c r="DP73" s="288"/>
      <c r="DQ73" s="288"/>
      <c r="DR73" s="288"/>
      <c r="DS73" s="288"/>
      <c r="DT73" s="288"/>
      <c r="DU73" s="288"/>
      <c r="DV73" s="288"/>
      <c r="DW73" s="288"/>
      <c r="DX73" s="288"/>
      <c r="DY73" s="288"/>
      <c r="DZ73" s="288"/>
      <c r="EA73" s="288"/>
      <c r="EB73" s="288"/>
      <c r="EC73" s="288"/>
    </row>
    <row r="74" spans="1:133" s="291" customFormat="1">
      <c r="A74" s="288"/>
      <c r="B74" s="351"/>
      <c r="C74" s="351"/>
      <c r="D74" s="351"/>
      <c r="E74" s="279"/>
      <c r="F74" s="279"/>
      <c r="G74" s="278"/>
      <c r="H74" s="278"/>
      <c r="I74" s="278"/>
      <c r="J74" s="279"/>
      <c r="K74" s="352"/>
      <c r="L74" s="290"/>
      <c r="M74" s="290"/>
      <c r="N74" s="288"/>
      <c r="O74" s="288"/>
      <c r="P74" s="288"/>
      <c r="Q74" s="288"/>
      <c r="R74" s="288"/>
      <c r="S74" s="265"/>
      <c r="T74" s="265"/>
      <c r="U74" s="265"/>
      <c r="V74" s="265"/>
      <c r="W74" s="265"/>
      <c r="X74" s="265"/>
      <c r="Y74" s="265"/>
      <c r="Z74" s="265"/>
      <c r="AA74" s="265"/>
      <c r="AB74" s="265"/>
      <c r="AC74" s="265"/>
      <c r="AD74" s="265"/>
      <c r="AE74" s="265"/>
      <c r="AF74" s="265"/>
      <c r="AG74" s="265"/>
      <c r="AH74" s="265"/>
      <c r="AI74" s="265"/>
      <c r="AJ74" s="265"/>
      <c r="AK74" s="265"/>
      <c r="AL74" s="265"/>
      <c r="AM74" s="265"/>
      <c r="AN74" s="265"/>
      <c r="AO74" s="265"/>
      <c r="AP74" s="265"/>
      <c r="AQ74" s="288"/>
      <c r="AR74" s="265"/>
      <c r="AS74" s="288"/>
      <c r="AT74" s="288"/>
      <c r="AU74" s="288"/>
      <c r="AV74" s="288"/>
      <c r="AW74" s="288"/>
      <c r="AX74" s="288"/>
      <c r="AY74" s="288"/>
      <c r="AZ74" s="288"/>
      <c r="BA74" s="288"/>
      <c r="BB74" s="288"/>
      <c r="BC74" s="288"/>
      <c r="BD74" s="288"/>
      <c r="BE74" s="288"/>
      <c r="BF74" s="288"/>
      <c r="BG74" s="288"/>
      <c r="BH74" s="288"/>
      <c r="BI74" s="288"/>
      <c r="BJ74" s="288"/>
      <c r="BK74" s="288"/>
      <c r="BL74" s="288"/>
      <c r="BM74" s="288"/>
      <c r="BN74" s="288"/>
      <c r="BO74" s="288"/>
      <c r="BP74" s="288"/>
      <c r="BQ74" s="288"/>
      <c r="BR74" s="288"/>
      <c r="BS74" s="288"/>
      <c r="BT74" s="288"/>
      <c r="BU74" s="288"/>
      <c r="BV74" s="288"/>
      <c r="BW74" s="288"/>
      <c r="BX74" s="288"/>
      <c r="BY74" s="288"/>
      <c r="BZ74" s="288"/>
      <c r="CA74" s="288"/>
      <c r="CB74" s="288"/>
      <c r="CC74" s="288"/>
      <c r="CD74" s="288"/>
      <c r="CE74" s="288"/>
      <c r="CF74" s="288"/>
      <c r="CG74" s="288"/>
      <c r="CH74" s="288"/>
      <c r="CI74" s="288"/>
      <c r="CJ74" s="288"/>
      <c r="CK74" s="288"/>
      <c r="CL74" s="288"/>
      <c r="CM74" s="288"/>
      <c r="CN74" s="288"/>
      <c r="CO74" s="288"/>
      <c r="CP74" s="288"/>
      <c r="CQ74" s="288"/>
      <c r="CR74" s="288"/>
      <c r="CS74" s="288"/>
      <c r="CT74" s="288"/>
      <c r="CU74" s="288"/>
      <c r="CV74" s="288"/>
      <c r="CW74" s="288"/>
      <c r="CX74" s="288"/>
      <c r="CY74" s="288"/>
      <c r="CZ74" s="288"/>
      <c r="DA74" s="288"/>
      <c r="DB74" s="288"/>
      <c r="DC74" s="288"/>
      <c r="DD74" s="288"/>
      <c r="DE74" s="288"/>
      <c r="DF74" s="288"/>
      <c r="DG74" s="288"/>
      <c r="DH74" s="288"/>
      <c r="DI74" s="288"/>
      <c r="DJ74" s="288"/>
      <c r="DK74" s="288"/>
      <c r="DL74" s="288"/>
      <c r="DM74" s="288"/>
      <c r="DN74" s="288"/>
      <c r="DO74" s="288"/>
      <c r="DP74" s="288"/>
      <c r="DQ74" s="288"/>
      <c r="DR74" s="288"/>
      <c r="DS74" s="288"/>
      <c r="DT74" s="288"/>
      <c r="DU74" s="288"/>
      <c r="DV74" s="288"/>
      <c r="DW74" s="288"/>
      <c r="DX74" s="288"/>
      <c r="DY74" s="288"/>
      <c r="DZ74" s="288"/>
      <c r="EA74" s="288"/>
      <c r="EB74" s="288"/>
      <c r="EC74" s="288"/>
    </row>
    <row r="75" spans="1:133" s="291" customFormat="1">
      <c r="A75" s="288"/>
      <c r="B75" s="351"/>
      <c r="C75" s="351"/>
      <c r="D75" s="351"/>
      <c r="E75" s="279"/>
      <c r="F75" s="279"/>
      <c r="G75" s="278"/>
      <c r="H75" s="278"/>
      <c r="I75" s="278"/>
      <c r="J75" s="279"/>
      <c r="K75" s="352"/>
      <c r="L75" s="290"/>
      <c r="M75" s="290"/>
      <c r="N75" s="288"/>
      <c r="O75" s="288"/>
      <c r="P75" s="288"/>
      <c r="Q75" s="288"/>
      <c r="R75" s="288"/>
      <c r="S75" s="265"/>
      <c r="T75" s="265"/>
      <c r="U75" s="265"/>
      <c r="V75" s="265"/>
      <c r="W75" s="265"/>
      <c r="X75" s="265"/>
      <c r="Y75" s="265"/>
      <c r="Z75" s="265"/>
      <c r="AA75" s="265"/>
      <c r="AB75" s="265"/>
      <c r="AC75" s="265"/>
      <c r="AD75" s="265"/>
      <c r="AE75" s="265"/>
      <c r="AF75" s="265"/>
      <c r="AG75" s="265"/>
      <c r="AH75" s="265"/>
      <c r="AI75" s="265"/>
      <c r="AJ75" s="265"/>
      <c r="AK75" s="265"/>
      <c r="AL75" s="265"/>
      <c r="AM75" s="265"/>
      <c r="AN75" s="265"/>
      <c r="AO75" s="265"/>
      <c r="AP75" s="265"/>
      <c r="AQ75" s="288"/>
      <c r="AR75" s="265"/>
      <c r="AS75" s="288"/>
      <c r="AT75" s="288"/>
      <c r="AU75" s="288"/>
      <c r="AV75" s="288"/>
      <c r="AW75" s="288"/>
      <c r="AX75" s="288"/>
      <c r="AY75" s="288"/>
      <c r="AZ75" s="288"/>
      <c r="BA75" s="288"/>
      <c r="BB75" s="288"/>
      <c r="BC75" s="288"/>
      <c r="BD75" s="288"/>
      <c r="BE75" s="288"/>
      <c r="BF75" s="288"/>
      <c r="BG75" s="288"/>
      <c r="BH75" s="288"/>
      <c r="BI75" s="288"/>
      <c r="BJ75" s="288"/>
      <c r="BK75" s="288"/>
      <c r="BL75" s="288"/>
      <c r="BM75" s="288"/>
      <c r="BN75" s="288"/>
      <c r="BO75" s="288"/>
      <c r="BP75" s="288"/>
      <c r="BQ75" s="288"/>
      <c r="BR75" s="288"/>
      <c r="BS75" s="288"/>
      <c r="BT75" s="288"/>
      <c r="BU75" s="288"/>
      <c r="BV75" s="288"/>
      <c r="BW75" s="288"/>
      <c r="BX75" s="288"/>
      <c r="BY75" s="288"/>
      <c r="BZ75" s="288"/>
      <c r="CA75" s="288"/>
      <c r="CB75" s="288"/>
      <c r="CC75" s="288"/>
      <c r="CD75" s="288"/>
      <c r="CE75" s="288"/>
      <c r="CF75" s="288"/>
      <c r="CG75" s="288"/>
      <c r="CH75" s="288"/>
      <c r="CI75" s="288"/>
      <c r="CJ75" s="288"/>
      <c r="CK75" s="288"/>
      <c r="CL75" s="288"/>
      <c r="CM75" s="288"/>
      <c r="CN75" s="288"/>
      <c r="CO75" s="288"/>
      <c r="CP75" s="288"/>
      <c r="CQ75" s="288"/>
      <c r="CR75" s="288"/>
      <c r="CS75" s="288"/>
      <c r="CT75" s="288"/>
      <c r="CU75" s="288"/>
      <c r="CV75" s="288"/>
      <c r="CW75" s="288"/>
      <c r="CX75" s="288"/>
      <c r="CY75" s="288"/>
      <c r="CZ75" s="288"/>
      <c r="DA75" s="288"/>
      <c r="DB75" s="288"/>
      <c r="DC75" s="288"/>
      <c r="DD75" s="288"/>
      <c r="DE75" s="288"/>
      <c r="DF75" s="288"/>
      <c r="DG75" s="288"/>
      <c r="DH75" s="288"/>
      <c r="DI75" s="288"/>
      <c r="DJ75" s="288"/>
      <c r="DK75" s="288"/>
      <c r="DL75" s="288"/>
      <c r="DM75" s="288"/>
      <c r="DN75" s="288"/>
      <c r="DO75" s="288"/>
      <c r="DP75" s="288"/>
      <c r="DQ75" s="288"/>
      <c r="DR75" s="288"/>
      <c r="DS75" s="288"/>
      <c r="DT75" s="288"/>
      <c r="DU75" s="288"/>
      <c r="DV75" s="288"/>
      <c r="DW75" s="288"/>
      <c r="DX75" s="288"/>
      <c r="DY75" s="288"/>
      <c r="DZ75" s="288"/>
      <c r="EA75" s="288"/>
      <c r="EB75" s="288"/>
      <c r="EC75" s="288"/>
    </row>
    <row r="76" spans="1:133" s="291" customFormat="1">
      <c r="A76" s="288"/>
      <c r="B76" s="351"/>
      <c r="C76" s="351"/>
      <c r="D76" s="351"/>
      <c r="E76" s="279"/>
      <c r="F76" s="279"/>
      <c r="G76" s="278"/>
      <c r="H76" s="278"/>
      <c r="I76" s="278"/>
      <c r="J76" s="279"/>
      <c r="K76" s="352"/>
      <c r="L76" s="290"/>
      <c r="M76" s="290"/>
      <c r="N76" s="288"/>
      <c r="O76" s="288"/>
      <c r="P76" s="288"/>
      <c r="Q76" s="288"/>
      <c r="R76" s="288"/>
      <c r="S76" s="265"/>
      <c r="T76" s="265"/>
      <c r="U76" s="265"/>
      <c r="V76" s="265"/>
      <c r="W76" s="265"/>
      <c r="X76" s="265"/>
      <c r="Y76" s="265"/>
      <c r="Z76" s="265"/>
      <c r="AA76" s="265"/>
      <c r="AB76" s="265"/>
      <c r="AC76" s="265"/>
      <c r="AD76" s="265"/>
      <c r="AE76" s="265"/>
      <c r="AF76" s="265"/>
      <c r="AG76" s="265"/>
      <c r="AH76" s="265"/>
      <c r="AI76" s="265"/>
      <c r="AJ76" s="265"/>
      <c r="AK76" s="265"/>
      <c r="AL76" s="265"/>
      <c r="AM76" s="265"/>
      <c r="AN76" s="265"/>
      <c r="AO76" s="265"/>
      <c r="AP76" s="265"/>
      <c r="AQ76" s="288"/>
      <c r="AR76" s="265"/>
      <c r="AS76" s="288"/>
      <c r="AT76" s="288"/>
      <c r="AU76" s="288"/>
      <c r="AV76" s="288"/>
      <c r="AW76" s="288"/>
      <c r="AX76" s="288"/>
      <c r="AY76" s="288"/>
      <c r="AZ76" s="288"/>
      <c r="BA76" s="288"/>
      <c r="BB76" s="288"/>
      <c r="BC76" s="288"/>
      <c r="BD76" s="288"/>
      <c r="BE76" s="288"/>
      <c r="BF76" s="288"/>
      <c r="BG76" s="288"/>
      <c r="BH76" s="288"/>
      <c r="BI76" s="288"/>
      <c r="BJ76" s="288"/>
      <c r="BK76" s="288"/>
      <c r="BL76" s="288"/>
      <c r="BM76" s="288"/>
      <c r="BN76" s="288"/>
      <c r="BO76" s="288"/>
      <c r="BP76" s="288"/>
      <c r="BQ76" s="288"/>
      <c r="BR76" s="288"/>
      <c r="BS76" s="288"/>
      <c r="BT76" s="288"/>
      <c r="BU76" s="288"/>
      <c r="BV76" s="288"/>
      <c r="BW76" s="288"/>
      <c r="BX76" s="288"/>
      <c r="BY76" s="288"/>
      <c r="BZ76" s="288"/>
      <c r="CA76" s="288"/>
      <c r="CB76" s="288"/>
      <c r="CC76" s="288"/>
      <c r="CD76" s="288"/>
      <c r="CE76" s="288"/>
      <c r="CF76" s="288"/>
      <c r="CG76" s="288"/>
      <c r="CH76" s="288"/>
      <c r="CI76" s="288"/>
      <c r="CJ76" s="288"/>
      <c r="CK76" s="288"/>
      <c r="CL76" s="288"/>
      <c r="CM76" s="288"/>
      <c r="CN76" s="288"/>
      <c r="CO76" s="288"/>
      <c r="CP76" s="288"/>
      <c r="CQ76" s="288"/>
      <c r="CR76" s="288"/>
      <c r="CS76" s="288"/>
      <c r="CT76" s="288"/>
      <c r="CU76" s="288"/>
      <c r="CV76" s="288"/>
      <c r="CW76" s="288"/>
      <c r="CX76" s="288"/>
      <c r="CY76" s="288"/>
      <c r="CZ76" s="288"/>
      <c r="DA76" s="288"/>
      <c r="DB76" s="288"/>
      <c r="DC76" s="288"/>
      <c r="DD76" s="288"/>
      <c r="DE76" s="288"/>
      <c r="DF76" s="288"/>
      <c r="DG76" s="288"/>
      <c r="DH76" s="288"/>
      <c r="DI76" s="288"/>
      <c r="DJ76" s="288"/>
      <c r="DK76" s="288"/>
      <c r="DL76" s="288"/>
      <c r="DM76" s="288"/>
      <c r="DN76" s="288"/>
      <c r="DO76" s="288"/>
      <c r="DP76" s="288"/>
      <c r="DQ76" s="288"/>
      <c r="DR76" s="288"/>
      <c r="DS76" s="288"/>
      <c r="DT76" s="288"/>
      <c r="DU76" s="288"/>
      <c r="DV76" s="288"/>
      <c r="DW76" s="288"/>
      <c r="DX76" s="288"/>
      <c r="DY76" s="288"/>
      <c r="DZ76" s="288"/>
      <c r="EA76" s="288"/>
      <c r="EB76" s="288"/>
      <c r="EC76" s="288"/>
    </row>
    <row r="77" spans="1:133" s="291" customFormat="1">
      <c r="A77" s="288"/>
      <c r="B77" s="351"/>
      <c r="C77" s="351"/>
      <c r="D77" s="351"/>
      <c r="E77" s="279"/>
      <c r="F77" s="279"/>
      <c r="G77" s="278"/>
      <c r="H77" s="278"/>
      <c r="I77" s="278"/>
      <c r="J77" s="279"/>
      <c r="K77" s="352"/>
      <c r="L77" s="290"/>
      <c r="M77" s="290"/>
      <c r="N77" s="288"/>
      <c r="O77" s="288"/>
      <c r="P77" s="288"/>
      <c r="Q77" s="288"/>
      <c r="R77" s="288"/>
      <c r="S77" s="265"/>
      <c r="T77" s="265"/>
      <c r="U77" s="265"/>
      <c r="V77" s="265"/>
      <c r="W77" s="265"/>
      <c r="X77" s="265"/>
      <c r="Y77" s="265"/>
      <c r="Z77" s="265"/>
      <c r="AA77" s="265"/>
      <c r="AB77" s="265"/>
      <c r="AC77" s="265"/>
      <c r="AD77" s="265"/>
      <c r="AE77" s="265"/>
      <c r="AF77" s="265"/>
      <c r="AG77" s="265"/>
      <c r="AH77" s="265"/>
      <c r="AI77" s="265"/>
      <c r="AJ77" s="265"/>
      <c r="AK77" s="265"/>
      <c r="AL77" s="265"/>
      <c r="AM77" s="265"/>
      <c r="AN77" s="265"/>
      <c r="AO77" s="265"/>
      <c r="AP77" s="265"/>
      <c r="AQ77" s="288"/>
      <c r="AR77" s="265"/>
      <c r="AS77" s="288"/>
      <c r="AT77" s="288"/>
      <c r="AU77" s="288"/>
      <c r="AV77" s="288"/>
      <c r="AW77" s="288"/>
      <c r="AX77" s="288"/>
      <c r="AY77" s="288"/>
      <c r="AZ77" s="288"/>
      <c r="BA77" s="288"/>
      <c r="BB77" s="288"/>
      <c r="BC77" s="288"/>
      <c r="BD77" s="288"/>
      <c r="BE77" s="288"/>
      <c r="BF77" s="288"/>
      <c r="BG77" s="288"/>
      <c r="BH77" s="288"/>
      <c r="BI77" s="288"/>
      <c r="BJ77" s="288"/>
      <c r="BK77" s="288"/>
      <c r="BL77" s="288"/>
      <c r="BM77" s="288"/>
      <c r="BN77" s="288"/>
      <c r="BO77" s="288"/>
      <c r="BP77" s="288"/>
      <c r="BQ77" s="288"/>
      <c r="BR77" s="288"/>
      <c r="BS77" s="288"/>
      <c r="BT77" s="288"/>
      <c r="BU77" s="288"/>
      <c r="BV77" s="288"/>
      <c r="BW77" s="288"/>
      <c r="BX77" s="288"/>
      <c r="BY77" s="288"/>
      <c r="BZ77" s="288"/>
      <c r="CA77" s="288"/>
      <c r="CB77" s="288"/>
      <c r="CC77" s="288"/>
      <c r="CD77" s="288"/>
      <c r="CE77" s="288"/>
      <c r="CF77" s="288"/>
      <c r="CG77" s="288"/>
      <c r="CH77" s="288"/>
      <c r="CI77" s="288"/>
      <c r="CJ77" s="288"/>
      <c r="CK77" s="288"/>
      <c r="CL77" s="288"/>
      <c r="CM77" s="288"/>
      <c r="CN77" s="288"/>
      <c r="CO77" s="288"/>
      <c r="CP77" s="288"/>
      <c r="CQ77" s="288"/>
      <c r="CR77" s="288"/>
      <c r="CS77" s="288"/>
      <c r="CT77" s="288"/>
      <c r="CU77" s="288"/>
      <c r="CV77" s="288"/>
      <c r="CW77" s="288"/>
      <c r="CX77" s="288"/>
      <c r="CY77" s="288"/>
      <c r="CZ77" s="288"/>
      <c r="DA77" s="288"/>
      <c r="DB77" s="288"/>
      <c r="DC77" s="288"/>
      <c r="DD77" s="288"/>
      <c r="DE77" s="288"/>
      <c r="DF77" s="288"/>
      <c r="DG77" s="288"/>
      <c r="DH77" s="288"/>
      <c r="DI77" s="288"/>
      <c r="DJ77" s="288"/>
      <c r="DK77" s="288"/>
      <c r="DL77" s="288"/>
      <c r="DM77" s="288"/>
      <c r="DN77" s="288"/>
      <c r="DO77" s="288"/>
      <c r="DP77" s="288"/>
      <c r="DQ77" s="288"/>
      <c r="DR77" s="288"/>
      <c r="DS77" s="288"/>
      <c r="DT77" s="288"/>
      <c r="DU77" s="288"/>
      <c r="DV77" s="288"/>
      <c r="DW77" s="288"/>
      <c r="DX77" s="288"/>
      <c r="DY77" s="288"/>
      <c r="DZ77" s="288"/>
      <c r="EA77" s="288"/>
      <c r="EB77" s="288"/>
      <c r="EC77" s="288"/>
    </row>
    <row r="78" spans="1:133" s="291" customFormat="1">
      <c r="A78" s="288"/>
      <c r="B78" s="351"/>
      <c r="C78" s="351"/>
      <c r="D78" s="351"/>
      <c r="E78" s="279"/>
      <c r="F78" s="279"/>
      <c r="G78" s="278"/>
      <c r="H78" s="278"/>
      <c r="I78" s="278"/>
      <c r="J78" s="279"/>
      <c r="K78" s="352"/>
      <c r="L78" s="290"/>
      <c r="M78" s="290"/>
      <c r="N78" s="288"/>
      <c r="O78" s="288"/>
      <c r="P78" s="288"/>
      <c r="Q78" s="288"/>
      <c r="R78" s="288"/>
      <c r="S78" s="265"/>
      <c r="T78" s="265"/>
      <c r="U78" s="265"/>
      <c r="V78" s="265"/>
      <c r="W78" s="265"/>
      <c r="X78" s="265"/>
      <c r="Y78" s="265"/>
      <c r="Z78" s="265"/>
      <c r="AA78" s="265"/>
      <c r="AB78" s="265"/>
      <c r="AC78" s="265"/>
      <c r="AD78" s="265"/>
      <c r="AE78" s="265"/>
      <c r="AF78" s="265"/>
      <c r="AG78" s="265"/>
      <c r="AH78" s="265"/>
      <c r="AI78" s="265"/>
      <c r="AJ78" s="265"/>
      <c r="AK78" s="265"/>
      <c r="AL78" s="265"/>
      <c r="AM78" s="265"/>
      <c r="AN78" s="265"/>
      <c r="AO78" s="265"/>
      <c r="AP78" s="265"/>
      <c r="AQ78" s="288"/>
      <c r="AR78" s="265"/>
      <c r="AS78" s="288"/>
      <c r="AT78" s="288"/>
      <c r="AU78" s="288"/>
      <c r="AV78" s="288"/>
      <c r="AW78" s="288"/>
      <c r="AX78" s="288"/>
      <c r="AY78" s="288"/>
      <c r="AZ78" s="288"/>
      <c r="BA78" s="288"/>
      <c r="BB78" s="288"/>
      <c r="BC78" s="288"/>
      <c r="BD78" s="288"/>
      <c r="BE78" s="288"/>
      <c r="BF78" s="288"/>
      <c r="BG78" s="288"/>
      <c r="BH78" s="288"/>
      <c r="BI78" s="288"/>
      <c r="BJ78" s="288"/>
      <c r="BK78" s="288"/>
      <c r="BL78" s="288"/>
      <c r="BM78" s="288"/>
      <c r="BN78" s="288"/>
      <c r="BO78" s="288"/>
      <c r="BP78" s="288"/>
      <c r="BQ78" s="288"/>
      <c r="BR78" s="288"/>
      <c r="BS78" s="288"/>
      <c r="BT78" s="288"/>
      <c r="BU78" s="288"/>
      <c r="BV78" s="288"/>
      <c r="BW78" s="288"/>
      <c r="BX78" s="288"/>
      <c r="BY78" s="288"/>
      <c r="BZ78" s="288"/>
      <c r="CA78" s="288"/>
      <c r="CB78" s="288"/>
      <c r="CC78" s="288"/>
      <c r="CD78" s="288"/>
      <c r="CE78" s="288"/>
      <c r="CF78" s="288"/>
      <c r="CG78" s="288"/>
      <c r="CH78" s="288"/>
      <c r="CI78" s="288"/>
      <c r="CJ78" s="288"/>
      <c r="CK78" s="288"/>
      <c r="CL78" s="288"/>
      <c r="CM78" s="288"/>
      <c r="CN78" s="288"/>
      <c r="CO78" s="288"/>
      <c r="CP78" s="288"/>
      <c r="CQ78" s="288"/>
      <c r="CR78" s="288"/>
      <c r="CS78" s="288"/>
      <c r="CT78" s="288"/>
      <c r="CU78" s="288"/>
      <c r="CV78" s="288"/>
      <c r="CW78" s="288"/>
      <c r="CX78" s="288"/>
      <c r="CY78" s="288"/>
      <c r="CZ78" s="288"/>
      <c r="DA78" s="288"/>
      <c r="DB78" s="288"/>
      <c r="DC78" s="288"/>
      <c r="DD78" s="288"/>
      <c r="DE78" s="288"/>
      <c r="DF78" s="288"/>
      <c r="DG78" s="288"/>
      <c r="DH78" s="288"/>
      <c r="DI78" s="288"/>
      <c r="DJ78" s="288"/>
      <c r="DK78" s="288"/>
      <c r="DL78" s="288"/>
      <c r="DM78" s="288"/>
      <c r="DN78" s="288"/>
      <c r="DO78" s="288"/>
      <c r="DP78" s="288"/>
      <c r="DQ78" s="288"/>
      <c r="DR78" s="288"/>
      <c r="DS78" s="288"/>
      <c r="DT78" s="288"/>
      <c r="DU78" s="288"/>
      <c r="DV78" s="288"/>
      <c r="DW78" s="288"/>
      <c r="DX78" s="288"/>
      <c r="DY78" s="288"/>
      <c r="DZ78" s="288"/>
      <c r="EA78" s="288"/>
      <c r="EB78" s="288"/>
      <c r="EC78" s="288"/>
    </row>
    <row r="79" spans="1:133" s="291" customFormat="1">
      <c r="A79" s="288"/>
      <c r="B79" s="351"/>
      <c r="C79" s="351"/>
      <c r="D79" s="351"/>
      <c r="E79" s="279"/>
      <c r="F79" s="279"/>
      <c r="G79" s="278"/>
      <c r="H79" s="278"/>
      <c r="I79" s="278"/>
      <c r="J79" s="279"/>
      <c r="K79" s="352"/>
      <c r="L79" s="290"/>
      <c r="M79" s="290"/>
      <c r="N79" s="288"/>
      <c r="O79" s="288"/>
      <c r="P79" s="288"/>
      <c r="Q79" s="288"/>
      <c r="R79" s="288"/>
      <c r="S79" s="265"/>
      <c r="T79" s="265"/>
      <c r="U79" s="265"/>
      <c r="V79" s="265"/>
      <c r="W79" s="265"/>
      <c r="X79" s="265"/>
      <c r="Y79" s="265"/>
      <c r="Z79" s="265"/>
      <c r="AA79" s="265"/>
      <c r="AB79" s="265"/>
      <c r="AC79" s="265"/>
      <c r="AD79" s="265"/>
      <c r="AE79" s="265"/>
      <c r="AF79" s="265"/>
      <c r="AG79" s="265"/>
      <c r="AH79" s="265"/>
      <c r="AI79" s="265"/>
      <c r="AJ79" s="265"/>
      <c r="AK79" s="265"/>
      <c r="AL79" s="265"/>
      <c r="AM79" s="265"/>
      <c r="AN79" s="265"/>
      <c r="AO79" s="265"/>
      <c r="AP79" s="265"/>
      <c r="AQ79" s="288"/>
      <c r="AR79" s="265"/>
      <c r="AS79" s="288"/>
      <c r="AT79" s="288"/>
      <c r="AU79" s="288"/>
      <c r="AV79" s="288"/>
      <c r="AW79" s="288"/>
      <c r="AX79" s="288"/>
      <c r="AY79" s="288"/>
      <c r="AZ79" s="288"/>
      <c r="BA79" s="288"/>
      <c r="BB79" s="288"/>
      <c r="BC79" s="288"/>
      <c r="BD79" s="288"/>
      <c r="BE79" s="288"/>
      <c r="BF79" s="288"/>
      <c r="BG79" s="288"/>
      <c r="BH79" s="288"/>
      <c r="BI79" s="288"/>
      <c r="BJ79" s="288"/>
      <c r="BK79" s="288"/>
      <c r="BL79" s="288"/>
      <c r="BM79" s="288"/>
      <c r="BN79" s="288"/>
      <c r="BO79" s="288"/>
      <c r="BP79" s="288"/>
      <c r="BQ79" s="288"/>
      <c r="BR79" s="288"/>
      <c r="BS79" s="288"/>
      <c r="BT79" s="288"/>
      <c r="BU79" s="288"/>
      <c r="BV79" s="288"/>
      <c r="BW79" s="288"/>
      <c r="BX79" s="288"/>
      <c r="BY79" s="288"/>
      <c r="BZ79" s="288"/>
      <c r="CA79" s="288"/>
      <c r="CB79" s="288"/>
      <c r="CC79" s="288"/>
      <c r="CD79" s="288"/>
      <c r="CE79" s="288"/>
      <c r="CF79" s="288"/>
      <c r="CG79" s="288"/>
      <c r="CH79" s="288"/>
      <c r="CI79" s="288"/>
      <c r="CJ79" s="288"/>
      <c r="CK79" s="288"/>
      <c r="CL79" s="288"/>
      <c r="CM79" s="288"/>
      <c r="CN79" s="288"/>
      <c r="CO79" s="288"/>
      <c r="CP79" s="288"/>
      <c r="CQ79" s="288"/>
      <c r="CR79" s="288"/>
      <c r="CS79" s="288"/>
      <c r="CT79" s="288"/>
      <c r="CU79" s="288"/>
      <c r="CV79" s="288"/>
      <c r="CW79" s="288"/>
      <c r="CX79" s="288"/>
      <c r="CY79" s="288"/>
      <c r="CZ79" s="288"/>
      <c r="DA79" s="288"/>
      <c r="DB79" s="288"/>
      <c r="DC79" s="288"/>
      <c r="DD79" s="288"/>
      <c r="DE79" s="288"/>
      <c r="DF79" s="288"/>
      <c r="DG79" s="288"/>
      <c r="DH79" s="288"/>
      <c r="DI79" s="288"/>
      <c r="DJ79" s="288"/>
      <c r="DK79" s="288"/>
      <c r="DL79" s="288"/>
      <c r="DM79" s="288"/>
      <c r="DN79" s="288"/>
      <c r="DO79" s="288"/>
      <c r="DP79" s="288"/>
      <c r="DQ79" s="288"/>
      <c r="DR79" s="288"/>
      <c r="DS79" s="288"/>
      <c r="DT79" s="288"/>
      <c r="DU79" s="288"/>
      <c r="DV79" s="288"/>
      <c r="DW79" s="288"/>
      <c r="DX79" s="288"/>
      <c r="DY79" s="288"/>
      <c r="DZ79" s="288"/>
      <c r="EA79" s="288"/>
      <c r="EB79" s="288"/>
      <c r="EC79" s="288"/>
    </row>
    <row r="80" spans="1:133" s="291" customFormat="1">
      <c r="A80" s="288"/>
      <c r="B80" s="351"/>
      <c r="C80" s="351"/>
      <c r="D80" s="351"/>
      <c r="E80" s="279"/>
      <c r="F80" s="279"/>
      <c r="G80" s="278"/>
      <c r="H80" s="278"/>
      <c r="I80" s="278"/>
      <c r="J80" s="279"/>
      <c r="K80" s="352"/>
      <c r="L80" s="290"/>
      <c r="M80" s="290"/>
      <c r="N80" s="288"/>
      <c r="O80" s="288"/>
      <c r="P80" s="288"/>
      <c r="Q80" s="288"/>
      <c r="R80" s="288"/>
      <c r="S80" s="265"/>
      <c r="T80" s="265"/>
      <c r="U80" s="265"/>
      <c r="V80" s="265"/>
      <c r="W80" s="265"/>
      <c r="X80" s="265"/>
      <c r="Y80" s="265"/>
      <c r="Z80" s="265"/>
      <c r="AA80" s="265"/>
      <c r="AB80" s="265"/>
      <c r="AC80" s="265"/>
      <c r="AD80" s="265"/>
      <c r="AE80" s="265"/>
      <c r="AF80" s="265"/>
      <c r="AG80" s="265"/>
      <c r="AH80" s="265"/>
      <c r="AI80" s="265"/>
      <c r="AJ80" s="265"/>
      <c r="AK80" s="265"/>
      <c r="AL80" s="265"/>
      <c r="AM80" s="265"/>
      <c r="AN80" s="265"/>
      <c r="AO80" s="265"/>
      <c r="AP80" s="265"/>
      <c r="AQ80" s="288"/>
      <c r="AR80" s="265"/>
      <c r="AS80" s="288"/>
      <c r="AT80" s="288"/>
      <c r="AU80" s="288"/>
      <c r="AV80" s="288"/>
      <c r="AW80" s="288"/>
      <c r="AX80" s="288"/>
      <c r="AY80" s="288"/>
      <c r="AZ80" s="288"/>
      <c r="BA80" s="288"/>
      <c r="BB80" s="288"/>
      <c r="BC80" s="288"/>
      <c r="BD80" s="288"/>
      <c r="BE80" s="288"/>
      <c r="BF80" s="288"/>
      <c r="BG80" s="288"/>
      <c r="BH80" s="288"/>
      <c r="BI80" s="288"/>
      <c r="BJ80" s="288"/>
      <c r="BK80" s="288"/>
      <c r="BL80" s="288"/>
      <c r="BM80" s="288"/>
      <c r="BN80" s="288"/>
      <c r="BO80" s="288"/>
      <c r="BP80" s="288"/>
      <c r="BQ80" s="288"/>
      <c r="BR80" s="288"/>
      <c r="BS80" s="288"/>
      <c r="BT80" s="288"/>
      <c r="BU80" s="288"/>
      <c r="BV80" s="288"/>
      <c r="BW80" s="288"/>
      <c r="BX80" s="288"/>
      <c r="BY80" s="288"/>
      <c r="BZ80" s="288"/>
      <c r="CA80" s="288"/>
      <c r="CB80" s="288"/>
      <c r="CC80" s="288"/>
      <c r="CD80" s="288"/>
      <c r="CE80" s="288"/>
      <c r="CF80" s="288"/>
      <c r="CG80" s="288"/>
      <c r="CH80" s="288"/>
      <c r="CI80" s="288"/>
      <c r="CJ80" s="288"/>
      <c r="CK80" s="288"/>
      <c r="CL80" s="288"/>
      <c r="CM80" s="288"/>
      <c r="CN80" s="288"/>
      <c r="CO80" s="288"/>
      <c r="CP80" s="288"/>
      <c r="CQ80" s="288"/>
      <c r="CR80" s="288"/>
      <c r="CS80" s="288"/>
      <c r="CT80" s="288"/>
      <c r="CU80" s="288"/>
      <c r="CV80" s="288"/>
      <c r="CW80" s="288"/>
      <c r="CX80" s="288"/>
      <c r="CY80" s="288"/>
      <c r="CZ80" s="288"/>
      <c r="DA80" s="288"/>
      <c r="DB80" s="288"/>
      <c r="DC80" s="288"/>
      <c r="DD80" s="288"/>
      <c r="DE80" s="288"/>
      <c r="DF80" s="288"/>
      <c r="DG80" s="288"/>
      <c r="DH80" s="288"/>
      <c r="DI80" s="288"/>
      <c r="DJ80" s="288"/>
      <c r="DK80" s="288"/>
      <c r="DL80" s="288"/>
      <c r="DM80" s="288"/>
      <c r="DN80" s="288"/>
      <c r="DO80" s="288"/>
      <c r="DP80" s="288"/>
      <c r="DQ80" s="288"/>
      <c r="DR80" s="288"/>
      <c r="DS80" s="288"/>
      <c r="DT80" s="288"/>
      <c r="DU80" s="288"/>
      <c r="DV80" s="288"/>
      <c r="DW80" s="288"/>
      <c r="DX80" s="288"/>
      <c r="DY80" s="288"/>
      <c r="DZ80" s="288"/>
      <c r="EA80" s="288"/>
      <c r="EB80" s="288"/>
      <c r="EC80" s="288"/>
    </row>
    <row r="81" spans="1:133" s="291" customFormat="1">
      <c r="A81" s="288"/>
      <c r="B81" s="351"/>
      <c r="C81" s="351"/>
      <c r="D81" s="351"/>
      <c r="E81" s="279"/>
      <c r="F81" s="279"/>
      <c r="G81" s="278"/>
      <c r="H81" s="278"/>
      <c r="I81" s="278"/>
      <c r="J81" s="279"/>
      <c r="K81" s="352"/>
      <c r="L81" s="290"/>
      <c r="M81" s="290"/>
      <c r="N81" s="288"/>
      <c r="O81" s="288"/>
      <c r="P81" s="288"/>
      <c r="Q81" s="288"/>
      <c r="R81" s="288"/>
      <c r="S81" s="265"/>
      <c r="T81" s="265"/>
      <c r="U81" s="265"/>
      <c r="V81" s="265"/>
      <c r="W81" s="265"/>
      <c r="X81" s="265"/>
      <c r="Y81" s="265"/>
      <c r="Z81" s="265"/>
      <c r="AA81" s="265"/>
      <c r="AB81" s="265"/>
      <c r="AC81" s="265"/>
      <c r="AD81" s="265"/>
      <c r="AE81" s="265"/>
      <c r="AF81" s="265"/>
      <c r="AG81" s="265"/>
      <c r="AH81" s="265"/>
      <c r="AI81" s="265"/>
      <c r="AJ81" s="265"/>
      <c r="AK81" s="265"/>
      <c r="AL81" s="265"/>
      <c r="AM81" s="265"/>
      <c r="AN81" s="265"/>
      <c r="AO81" s="265"/>
      <c r="AP81" s="265"/>
      <c r="AQ81" s="288"/>
      <c r="AR81" s="265"/>
      <c r="AS81" s="288"/>
      <c r="AT81" s="288"/>
      <c r="AU81" s="288"/>
      <c r="AV81" s="288"/>
      <c r="AW81" s="288"/>
      <c r="AX81" s="288"/>
      <c r="AY81" s="288"/>
      <c r="AZ81" s="288"/>
      <c r="BA81" s="288"/>
      <c r="BB81" s="288"/>
      <c r="BC81" s="288"/>
      <c r="BD81" s="288"/>
      <c r="BE81" s="288"/>
      <c r="BF81" s="288"/>
      <c r="BG81" s="288"/>
      <c r="BH81" s="288"/>
      <c r="BI81" s="288"/>
      <c r="BJ81" s="288"/>
      <c r="BK81" s="288"/>
      <c r="BL81" s="288"/>
      <c r="BM81" s="288"/>
      <c r="BN81" s="288"/>
      <c r="BO81" s="288"/>
      <c r="BP81" s="288"/>
      <c r="BQ81" s="288"/>
      <c r="BR81" s="288"/>
      <c r="BS81" s="288"/>
      <c r="BT81" s="288"/>
      <c r="BU81" s="288"/>
      <c r="BV81" s="288"/>
      <c r="BW81" s="288"/>
      <c r="BX81" s="288"/>
      <c r="BY81" s="288"/>
      <c r="BZ81" s="288"/>
      <c r="CA81" s="288"/>
      <c r="CB81" s="288"/>
      <c r="CC81" s="288"/>
      <c r="CD81" s="288"/>
      <c r="CE81" s="288"/>
      <c r="CF81" s="288"/>
      <c r="CG81" s="288"/>
      <c r="CH81" s="288"/>
      <c r="CI81" s="288"/>
      <c r="CJ81" s="288"/>
      <c r="CK81" s="288"/>
      <c r="CL81" s="288"/>
      <c r="CM81" s="288"/>
      <c r="CN81" s="288"/>
      <c r="CO81" s="288"/>
      <c r="CP81" s="288"/>
      <c r="CQ81" s="288"/>
      <c r="CR81" s="288"/>
      <c r="CS81" s="288"/>
      <c r="CT81" s="288"/>
      <c r="CU81" s="288"/>
      <c r="CV81" s="288"/>
      <c r="CW81" s="288"/>
      <c r="CX81" s="288"/>
      <c r="CY81" s="288"/>
      <c r="CZ81" s="288"/>
      <c r="DA81" s="288"/>
      <c r="DB81" s="288"/>
      <c r="DC81" s="288"/>
      <c r="DD81" s="288"/>
      <c r="DE81" s="288"/>
      <c r="DF81" s="288"/>
      <c r="DG81" s="288"/>
      <c r="DH81" s="288"/>
      <c r="DI81" s="288"/>
      <c r="DJ81" s="288"/>
      <c r="DK81" s="288"/>
      <c r="DL81" s="288"/>
      <c r="DM81" s="288"/>
      <c r="DN81" s="288"/>
      <c r="DO81" s="288"/>
      <c r="DP81" s="288"/>
      <c r="DQ81" s="288"/>
      <c r="DR81" s="288"/>
      <c r="DS81" s="288"/>
      <c r="DT81" s="288"/>
      <c r="DU81" s="288"/>
      <c r="DV81" s="288"/>
      <c r="DW81" s="288"/>
      <c r="DX81" s="288"/>
      <c r="DY81" s="288"/>
      <c r="DZ81" s="288"/>
      <c r="EA81" s="288"/>
      <c r="EB81" s="288"/>
      <c r="EC81" s="288"/>
    </row>
    <row r="82" spans="1:133" s="291" customFormat="1">
      <c r="A82" s="288"/>
      <c r="B82" s="351"/>
      <c r="C82" s="351"/>
      <c r="D82" s="351"/>
      <c r="E82" s="279"/>
      <c r="F82" s="279"/>
      <c r="G82" s="278"/>
      <c r="H82" s="278"/>
      <c r="I82" s="278"/>
      <c r="J82" s="279"/>
      <c r="K82" s="352"/>
      <c r="L82" s="290"/>
      <c r="M82" s="290"/>
      <c r="N82" s="288"/>
      <c r="O82" s="288"/>
      <c r="P82" s="288"/>
      <c r="Q82" s="288"/>
      <c r="R82" s="288"/>
      <c r="S82" s="265"/>
      <c r="T82" s="265"/>
      <c r="U82" s="265"/>
      <c r="V82" s="265"/>
      <c r="W82" s="265"/>
      <c r="X82" s="265"/>
      <c r="Y82" s="265"/>
      <c r="Z82" s="265"/>
      <c r="AA82" s="265"/>
      <c r="AB82" s="265"/>
      <c r="AC82" s="265"/>
      <c r="AD82" s="265"/>
      <c r="AE82" s="265"/>
      <c r="AF82" s="265"/>
      <c r="AG82" s="265"/>
      <c r="AH82" s="265"/>
      <c r="AI82" s="265"/>
      <c r="AJ82" s="265"/>
      <c r="AK82" s="265"/>
      <c r="AL82" s="265"/>
      <c r="AM82" s="265"/>
      <c r="AN82" s="265"/>
      <c r="AO82" s="265"/>
      <c r="AP82" s="265"/>
      <c r="AQ82" s="288"/>
      <c r="AR82" s="265"/>
      <c r="AS82" s="288"/>
      <c r="AT82" s="288"/>
      <c r="AU82" s="288"/>
      <c r="AV82" s="288"/>
      <c r="AW82" s="288"/>
      <c r="AX82" s="288"/>
      <c r="AY82" s="288"/>
      <c r="AZ82" s="288"/>
      <c r="BA82" s="288"/>
      <c r="BB82" s="288"/>
      <c r="BC82" s="288"/>
      <c r="BD82" s="288"/>
      <c r="BE82" s="288"/>
      <c r="BF82" s="288"/>
      <c r="BG82" s="288"/>
      <c r="BH82" s="288"/>
      <c r="BI82" s="288"/>
      <c r="BJ82" s="288"/>
      <c r="BK82" s="288"/>
      <c r="BL82" s="288"/>
      <c r="BM82" s="288"/>
      <c r="BN82" s="288"/>
      <c r="BO82" s="288"/>
      <c r="BP82" s="288"/>
      <c r="BQ82" s="288"/>
      <c r="BR82" s="288"/>
      <c r="BS82" s="288"/>
      <c r="BT82" s="288"/>
      <c r="BU82" s="288"/>
      <c r="BV82" s="288"/>
      <c r="BW82" s="288"/>
      <c r="BX82" s="288"/>
      <c r="BY82" s="288"/>
      <c r="BZ82" s="288"/>
      <c r="CA82" s="288"/>
      <c r="CB82" s="288"/>
      <c r="CC82" s="288"/>
      <c r="CD82" s="288"/>
      <c r="CE82" s="288"/>
      <c r="CF82" s="288"/>
      <c r="CG82" s="288"/>
      <c r="CH82" s="288"/>
      <c r="CI82" s="288"/>
      <c r="CJ82" s="288"/>
      <c r="CK82" s="288"/>
      <c r="CL82" s="288"/>
      <c r="CM82" s="288"/>
      <c r="CN82" s="288"/>
      <c r="CO82" s="288"/>
      <c r="CP82" s="288"/>
      <c r="CQ82" s="288"/>
      <c r="CR82" s="288"/>
      <c r="CS82" s="288"/>
      <c r="CT82" s="288"/>
      <c r="CU82" s="288"/>
      <c r="CV82" s="288"/>
      <c r="CW82" s="288"/>
      <c r="CX82" s="288"/>
      <c r="CY82" s="288"/>
      <c r="CZ82" s="288"/>
      <c r="DA82" s="288"/>
      <c r="DB82" s="288"/>
      <c r="DC82" s="288"/>
      <c r="DD82" s="288"/>
      <c r="DE82" s="288"/>
      <c r="DF82" s="288"/>
      <c r="DG82" s="288"/>
      <c r="DH82" s="288"/>
      <c r="DI82" s="288"/>
      <c r="DJ82" s="288"/>
      <c r="DK82" s="288"/>
      <c r="DL82" s="288"/>
      <c r="DM82" s="288"/>
      <c r="DN82" s="288"/>
      <c r="DO82" s="288"/>
      <c r="DP82" s="288"/>
      <c r="DQ82" s="288"/>
      <c r="DR82" s="288"/>
      <c r="DS82" s="288"/>
      <c r="DT82" s="288"/>
      <c r="DU82" s="288"/>
      <c r="DV82" s="288"/>
      <c r="DW82" s="288"/>
      <c r="DX82" s="288"/>
      <c r="DY82" s="288"/>
      <c r="DZ82" s="288"/>
      <c r="EA82" s="288"/>
      <c r="EB82" s="288"/>
      <c r="EC82" s="288"/>
    </row>
    <row r="83" spans="1:133" s="291" customFormat="1">
      <c r="A83" s="288"/>
      <c r="B83" s="351"/>
      <c r="C83" s="351"/>
      <c r="D83" s="351"/>
      <c r="E83" s="279"/>
      <c r="F83" s="279"/>
      <c r="G83" s="278"/>
      <c r="H83" s="278"/>
      <c r="I83" s="278"/>
      <c r="J83" s="279"/>
      <c r="K83" s="352"/>
      <c r="L83" s="290"/>
      <c r="M83" s="290"/>
      <c r="N83" s="288"/>
      <c r="O83" s="288"/>
      <c r="P83" s="288"/>
      <c r="Q83" s="288"/>
      <c r="R83" s="288"/>
      <c r="S83" s="265"/>
      <c r="T83" s="265"/>
      <c r="U83" s="265"/>
      <c r="V83" s="265"/>
      <c r="W83" s="265"/>
      <c r="X83" s="265"/>
      <c r="Y83" s="265"/>
      <c r="Z83" s="265"/>
      <c r="AA83" s="265"/>
      <c r="AB83" s="265"/>
      <c r="AC83" s="265"/>
      <c r="AD83" s="265"/>
      <c r="AE83" s="265"/>
      <c r="AF83" s="265"/>
      <c r="AG83" s="265"/>
      <c r="AH83" s="265"/>
      <c r="AI83" s="265"/>
      <c r="AJ83" s="265"/>
      <c r="AK83" s="265"/>
      <c r="AL83" s="265"/>
      <c r="AM83" s="265"/>
      <c r="AN83" s="265"/>
      <c r="AO83" s="265"/>
      <c r="AP83" s="265"/>
      <c r="AQ83" s="288"/>
      <c r="AR83" s="265"/>
      <c r="AS83" s="288"/>
      <c r="AT83" s="288"/>
      <c r="AU83" s="288"/>
      <c r="AV83" s="288"/>
      <c r="AW83" s="288"/>
      <c r="AX83" s="288"/>
      <c r="AY83" s="288"/>
      <c r="AZ83" s="288"/>
      <c r="BA83" s="288"/>
      <c r="BB83" s="288"/>
      <c r="BC83" s="288"/>
      <c r="BD83" s="288"/>
      <c r="BE83" s="288"/>
      <c r="BF83" s="288"/>
      <c r="BG83" s="288"/>
      <c r="BH83" s="288"/>
      <c r="BI83" s="288"/>
      <c r="BJ83" s="288"/>
      <c r="BK83" s="288"/>
      <c r="BL83" s="288"/>
      <c r="BM83" s="288"/>
      <c r="BN83" s="288"/>
      <c r="BO83" s="288"/>
      <c r="BP83" s="288"/>
      <c r="BQ83" s="288"/>
      <c r="BR83" s="288"/>
      <c r="BS83" s="288"/>
      <c r="BT83" s="288"/>
      <c r="BU83" s="288"/>
      <c r="BV83" s="288"/>
      <c r="BW83" s="288"/>
      <c r="BX83" s="288"/>
      <c r="BY83" s="288"/>
      <c r="BZ83" s="288"/>
      <c r="CA83" s="288"/>
      <c r="CB83" s="288"/>
      <c r="CC83" s="288"/>
      <c r="CD83" s="288"/>
      <c r="CE83" s="288"/>
      <c r="CF83" s="288"/>
      <c r="CG83" s="288"/>
      <c r="CH83" s="288"/>
      <c r="CI83" s="288"/>
      <c r="CJ83" s="288"/>
      <c r="CK83" s="288"/>
      <c r="CL83" s="288"/>
      <c r="CM83" s="288"/>
      <c r="CN83" s="288"/>
      <c r="CO83" s="288"/>
      <c r="CP83" s="288"/>
      <c r="CQ83" s="288"/>
      <c r="CR83" s="288"/>
      <c r="CS83" s="288"/>
      <c r="CT83" s="288"/>
      <c r="CU83" s="288"/>
      <c r="CV83" s="288"/>
      <c r="CW83" s="288"/>
      <c r="CX83" s="288"/>
      <c r="CY83" s="288"/>
      <c r="CZ83" s="288"/>
      <c r="DA83" s="288"/>
      <c r="DB83" s="288"/>
      <c r="DC83" s="288"/>
      <c r="DD83" s="288"/>
      <c r="DE83" s="288"/>
      <c r="DF83" s="288"/>
      <c r="DG83" s="288"/>
      <c r="DH83" s="288"/>
      <c r="DI83" s="288"/>
      <c r="DJ83" s="288"/>
      <c r="DK83" s="288"/>
      <c r="DL83" s="288"/>
      <c r="DM83" s="288"/>
      <c r="DN83" s="288"/>
      <c r="DO83" s="288"/>
      <c r="DP83" s="288"/>
      <c r="DQ83" s="288"/>
      <c r="DR83" s="288"/>
      <c r="DS83" s="288"/>
      <c r="DT83" s="288"/>
      <c r="DU83" s="288"/>
      <c r="DV83" s="288"/>
      <c r="DW83" s="288"/>
      <c r="DX83" s="288"/>
      <c r="DY83" s="288"/>
      <c r="DZ83" s="288"/>
      <c r="EA83" s="288"/>
      <c r="EB83" s="288"/>
      <c r="EC83" s="288"/>
    </row>
    <row r="84" spans="1:133" s="291" customFormat="1">
      <c r="A84" s="288"/>
      <c r="B84" s="351"/>
      <c r="C84" s="351"/>
      <c r="D84" s="351"/>
      <c r="E84" s="279"/>
      <c r="F84" s="279"/>
      <c r="G84" s="278"/>
      <c r="H84" s="278"/>
      <c r="I84" s="278"/>
      <c r="J84" s="279"/>
      <c r="K84" s="352"/>
      <c r="L84" s="290"/>
      <c r="M84" s="290"/>
      <c r="N84" s="288"/>
      <c r="O84" s="288"/>
      <c r="P84" s="288"/>
      <c r="Q84" s="288"/>
      <c r="R84" s="288"/>
      <c r="S84" s="265"/>
      <c r="T84" s="265"/>
      <c r="U84" s="265"/>
      <c r="V84" s="265"/>
      <c r="W84" s="265"/>
      <c r="X84" s="265"/>
      <c r="Y84" s="265"/>
      <c r="Z84" s="265"/>
      <c r="AA84" s="265"/>
      <c r="AB84" s="265"/>
      <c r="AC84" s="265"/>
      <c r="AD84" s="265"/>
      <c r="AE84" s="265"/>
      <c r="AF84" s="265"/>
      <c r="AG84" s="265"/>
      <c r="AH84" s="265"/>
      <c r="AI84" s="265"/>
      <c r="AJ84" s="265"/>
      <c r="AK84" s="265"/>
      <c r="AL84" s="265"/>
      <c r="AM84" s="265"/>
      <c r="AN84" s="265"/>
      <c r="AO84" s="265"/>
      <c r="AP84" s="265"/>
      <c r="AQ84" s="288"/>
      <c r="AR84" s="265"/>
      <c r="AS84" s="288"/>
      <c r="AT84" s="288"/>
      <c r="AU84" s="288"/>
      <c r="AV84" s="288"/>
      <c r="AW84" s="288"/>
      <c r="AX84" s="288"/>
      <c r="AY84" s="288"/>
      <c r="AZ84" s="288"/>
      <c r="BA84" s="288"/>
      <c r="BB84" s="288"/>
      <c r="BC84" s="288"/>
      <c r="BD84" s="288"/>
      <c r="BE84" s="288"/>
      <c r="BF84" s="288"/>
      <c r="BG84" s="288"/>
      <c r="BH84" s="288"/>
      <c r="BI84" s="288"/>
      <c r="BJ84" s="288"/>
      <c r="BK84" s="288"/>
      <c r="BL84" s="288"/>
      <c r="BM84" s="288"/>
      <c r="BN84" s="288"/>
      <c r="BO84" s="288"/>
      <c r="BP84" s="288"/>
      <c r="BQ84" s="288"/>
      <c r="BR84" s="288"/>
      <c r="BS84" s="288"/>
      <c r="BT84" s="288"/>
      <c r="BU84" s="288"/>
      <c r="BV84" s="288"/>
      <c r="BW84" s="288"/>
      <c r="BX84" s="288"/>
      <c r="BY84" s="288"/>
      <c r="BZ84" s="288"/>
      <c r="CA84" s="288"/>
      <c r="CB84" s="288"/>
      <c r="CC84" s="288"/>
      <c r="CD84" s="288"/>
      <c r="CE84" s="288"/>
      <c r="CF84" s="288"/>
      <c r="CG84" s="288"/>
      <c r="CH84" s="288"/>
      <c r="CI84" s="288"/>
      <c r="CJ84" s="288"/>
      <c r="CK84" s="288"/>
      <c r="CL84" s="288"/>
      <c r="CM84" s="288"/>
      <c r="CN84" s="288"/>
      <c r="CO84" s="288"/>
      <c r="CP84" s="288"/>
      <c r="CQ84" s="288"/>
      <c r="CR84" s="288"/>
      <c r="CS84" s="288"/>
      <c r="CT84" s="288"/>
      <c r="CU84" s="288"/>
      <c r="CV84" s="288"/>
      <c r="CW84" s="288"/>
      <c r="CX84" s="288"/>
      <c r="CY84" s="288"/>
      <c r="CZ84" s="288"/>
      <c r="DA84" s="288"/>
      <c r="DB84" s="288"/>
      <c r="DC84" s="288"/>
      <c r="DD84" s="288"/>
      <c r="DE84" s="288"/>
      <c r="DF84" s="288"/>
      <c r="DG84" s="288"/>
      <c r="DH84" s="288"/>
      <c r="DI84" s="288"/>
      <c r="DJ84" s="288"/>
      <c r="DK84" s="288"/>
      <c r="DL84" s="288"/>
      <c r="DM84" s="288"/>
      <c r="DN84" s="288"/>
      <c r="DO84" s="288"/>
      <c r="DP84" s="288"/>
      <c r="DQ84" s="288"/>
      <c r="DR84" s="288"/>
      <c r="DS84" s="288"/>
      <c r="DT84" s="288"/>
      <c r="DU84" s="288"/>
      <c r="DV84" s="288"/>
      <c r="DW84" s="288"/>
      <c r="DX84" s="288"/>
      <c r="DY84" s="288"/>
      <c r="DZ84" s="288"/>
      <c r="EA84" s="288"/>
      <c r="EB84" s="288"/>
      <c r="EC84" s="288"/>
    </row>
    <row r="85" spans="1:133" s="291" customFormat="1">
      <c r="A85" s="288"/>
      <c r="B85" s="351"/>
      <c r="C85" s="351"/>
      <c r="D85" s="351"/>
      <c r="E85" s="279"/>
      <c r="F85" s="279"/>
      <c r="G85" s="278"/>
      <c r="H85" s="278"/>
      <c r="I85" s="278"/>
      <c r="J85" s="279"/>
      <c r="K85" s="352"/>
      <c r="L85" s="290"/>
      <c r="M85" s="290"/>
      <c r="N85" s="288"/>
      <c r="O85" s="288"/>
      <c r="P85" s="288"/>
      <c r="Q85" s="288"/>
      <c r="R85" s="288"/>
      <c r="S85" s="265"/>
      <c r="T85" s="265"/>
      <c r="U85" s="265"/>
      <c r="V85" s="265"/>
      <c r="W85" s="265"/>
      <c r="X85" s="265"/>
      <c r="Y85" s="265"/>
      <c r="Z85" s="265"/>
      <c r="AA85" s="265"/>
      <c r="AB85" s="265"/>
      <c r="AC85" s="265"/>
      <c r="AD85" s="265"/>
      <c r="AE85" s="265"/>
      <c r="AF85" s="265"/>
      <c r="AG85" s="265"/>
      <c r="AH85" s="265"/>
      <c r="AI85" s="265"/>
      <c r="AJ85" s="265"/>
      <c r="AK85" s="265"/>
      <c r="AL85" s="265"/>
      <c r="AM85" s="265"/>
      <c r="AN85" s="265"/>
      <c r="AO85" s="265"/>
      <c r="AP85" s="265"/>
      <c r="AQ85" s="288"/>
      <c r="AR85" s="265"/>
      <c r="AS85" s="288"/>
      <c r="AT85" s="288"/>
      <c r="AU85" s="288"/>
      <c r="AV85" s="288"/>
      <c r="AW85" s="288"/>
      <c r="AX85" s="288"/>
      <c r="AY85" s="288"/>
      <c r="AZ85" s="288"/>
      <c r="BA85" s="288"/>
      <c r="BB85" s="288"/>
      <c r="BC85" s="288"/>
      <c r="BD85" s="288"/>
      <c r="BE85" s="288"/>
      <c r="BF85" s="288"/>
      <c r="BG85" s="288"/>
      <c r="BH85" s="288"/>
      <c r="BI85" s="288"/>
      <c r="BJ85" s="288"/>
      <c r="BK85" s="288"/>
      <c r="BL85" s="288"/>
      <c r="BM85" s="288"/>
      <c r="BN85" s="288"/>
      <c r="BO85" s="288"/>
      <c r="BP85" s="288"/>
      <c r="BQ85" s="288"/>
      <c r="BR85" s="288"/>
      <c r="BS85" s="288"/>
      <c r="BT85" s="288"/>
      <c r="BU85" s="288"/>
      <c r="BV85" s="288"/>
      <c r="BW85" s="288"/>
      <c r="BX85" s="288"/>
      <c r="BY85" s="288"/>
      <c r="BZ85" s="288"/>
      <c r="CA85" s="288"/>
      <c r="CB85" s="288"/>
      <c r="CC85" s="288"/>
      <c r="CD85" s="288"/>
      <c r="CE85" s="288"/>
      <c r="CF85" s="288"/>
      <c r="CG85" s="288"/>
      <c r="CH85" s="288"/>
      <c r="CI85" s="288"/>
      <c r="CJ85" s="288"/>
      <c r="CK85" s="288"/>
      <c r="CL85" s="288"/>
      <c r="CM85" s="288"/>
      <c r="CN85" s="288"/>
      <c r="CO85" s="288"/>
      <c r="CP85" s="288"/>
      <c r="CQ85" s="288"/>
      <c r="CR85" s="288"/>
      <c r="CS85" s="288"/>
      <c r="CT85" s="288"/>
      <c r="CU85" s="288"/>
      <c r="CV85" s="288"/>
      <c r="CW85" s="288"/>
      <c r="CX85" s="288"/>
      <c r="CY85" s="288"/>
      <c r="CZ85" s="288"/>
      <c r="DA85" s="288"/>
      <c r="DB85" s="288"/>
      <c r="DC85" s="288"/>
      <c r="DD85" s="288"/>
      <c r="DE85" s="288"/>
      <c r="DF85" s="288"/>
      <c r="DG85" s="288"/>
      <c r="DH85" s="288"/>
      <c r="DI85" s="288"/>
      <c r="DJ85" s="288"/>
      <c r="DK85" s="288"/>
      <c r="DL85" s="288"/>
      <c r="DM85" s="288"/>
      <c r="DN85" s="288"/>
      <c r="DO85" s="288"/>
      <c r="DP85" s="288"/>
      <c r="DQ85" s="288"/>
      <c r="DR85" s="288"/>
      <c r="DS85" s="288"/>
      <c r="DT85" s="288"/>
      <c r="DU85" s="288"/>
      <c r="DV85" s="288"/>
      <c r="DW85" s="288"/>
      <c r="DX85" s="288"/>
      <c r="DY85" s="288"/>
      <c r="DZ85" s="288"/>
      <c r="EA85" s="288"/>
      <c r="EB85" s="288"/>
      <c r="EC85" s="288"/>
    </row>
    <row r="86" spans="1:133" s="291" customFormat="1">
      <c r="A86" s="288"/>
      <c r="B86" s="351"/>
      <c r="C86" s="351"/>
      <c r="D86" s="351"/>
      <c r="E86" s="279"/>
      <c r="F86" s="279"/>
      <c r="G86" s="278"/>
      <c r="H86" s="278"/>
      <c r="I86" s="278"/>
      <c r="J86" s="279"/>
      <c r="K86" s="352"/>
      <c r="L86" s="290"/>
      <c r="M86" s="290"/>
      <c r="N86" s="288"/>
      <c r="O86" s="288"/>
      <c r="P86" s="288"/>
      <c r="Q86" s="288"/>
      <c r="R86" s="288"/>
      <c r="S86" s="265"/>
      <c r="T86" s="265"/>
      <c r="U86" s="265"/>
      <c r="V86" s="265"/>
      <c r="W86" s="265"/>
      <c r="X86" s="265"/>
      <c r="Y86" s="265"/>
      <c r="Z86" s="265"/>
      <c r="AA86" s="265"/>
      <c r="AB86" s="265"/>
      <c r="AC86" s="265"/>
      <c r="AD86" s="265"/>
      <c r="AE86" s="265"/>
      <c r="AF86" s="265"/>
      <c r="AG86" s="265"/>
      <c r="AH86" s="265"/>
      <c r="AI86" s="265"/>
      <c r="AJ86" s="265"/>
      <c r="AK86" s="265"/>
      <c r="AL86" s="265"/>
      <c r="AM86" s="265"/>
      <c r="AN86" s="265"/>
      <c r="AO86" s="265"/>
      <c r="AP86" s="265"/>
      <c r="AQ86" s="288"/>
      <c r="AR86" s="265"/>
      <c r="AS86" s="288"/>
      <c r="AT86" s="288"/>
      <c r="AU86" s="288"/>
      <c r="AV86" s="288"/>
      <c r="AW86" s="288"/>
      <c r="AX86" s="288"/>
      <c r="AY86" s="288"/>
      <c r="AZ86" s="288"/>
      <c r="BA86" s="288"/>
      <c r="BB86" s="288"/>
      <c r="BC86" s="288"/>
      <c r="BD86" s="288"/>
      <c r="BE86" s="288"/>
      <c r="BF86" s="288"/>
      <c r="BG86" s="288"/>
      <c r="BH86" s="288"/>
      <c r="BI86" s="288"/>
      <c r="BJ86" s="288"/>
      <c r="BK86" s="288"/>
      <c r="BL86" s="288"/>
      <c r="BM86" s="288"/>
      <c r="BN86" s="288"/>
      <c r="BO86" s="288"/>
      <c r="BP86" s="288"/>
      <c r="BQ86" s="288"/>
      <c r="BR86" s="288"/>
      <c r="BS86" s="288"/>
      <c r="BT86" s="288"/>
      <c r="BU86" s="288"/>
      <c r="BV86" s="288"/>
      <c r="BW86" s="288"/>
      <c r="BX86" s="288"/>
      <c r="BY86" s="288"/>
      <c r="BZ86" s="288"/>
      <c r="CA86" s="288"/>
      <c r="CB86" s="288"/>
      <c r="CC86" s="288"/>
      <c r="CD86" s="288"/>
      <c r="CE86" s="288"/>
      <c r="CF86" s="288"/>
      <c r="CG86" s="288"/>
      <c r="CH86" s="288"/>
      <c r="CI86" s="288"/>
      <c r="CJ86" s="288"/>
      <c r="CK86" s="288"/>
      <c r="CL86" s="288"/>
      <c r="CM86" s="288"/>
      <c r="CN86" s="288"/>
      <c r="CO86" s="288"/>
      <c r="CP86" s="288"/>
      <c r="CQ86" s="288"/>
      <c r="CR86" s="288"/>
      <c r="CS86" s="288"/>
      <c r="CT86" s="288"/>
      <c r="CU86" s="288"/>
      <c r="CV86" s="288"/>
      <c r="CW86" s="288"/>
      <c r="CX86" s="288"/>
      <c r="CY86" s="288"/>
      <c r="CZ86" s="288"/>
      <c r="DA86" s="288"/>
      <c r="DB86" s="288"/>
      <c r="DC86" s="288"/>
      <c r="DD86" s="288"/>
      <c r="DE86" s="288"/>
      <c r="DF86" s="288"/>
      <c r="DG86" s="288"/>
      <c r="DH86" s="288"/>
      <c r="DI86" s="288"/>
      <c r="DJ86" s="288"/>
      <c r="DK86" s="288"/>
      <c r="DL86" s="288"/>
      <c r="DM86" s="288"/>
      <c r="DN86" s="288"/>
      <c r="DO86" s="288"/>
      <c r="DP86" s="288"/>
      <c r="DQ86" s="288"/>
      <c r="DR86" s="288"/>
      <c r="DS86" s="288"/>
      <c r="DT86" s="288"/>
      <c r="DU86" s="288"/>
      <c r="DV86" s="288"/>
      <c r="DW86" s="288"/>
      <c r="DX86" s="288"/>
      <c r="DY86" s="288"/>
      <c r="DZ86" s="288"/>
      <c r="EA86" s="288"/>
      <c r="EB86" s="288"/>
      <c r="EC86" s="288"/>
    </row>
    <row r="87" spans="1:133" s="291" customFormat="1">
      <c r="A87" s="288"/>
      <c r="B87" s="351"/>
      <c r="C87" s="351"/>
      <c r="D87" s="351"/>
      <c r="E87" s="279"/>
      <c r="F87" s="279"/>
      <c r="G87" s="278"/>
      <c r="H87" s="278"/>
      <c r="I87" s="278"/>
      <c r="J87" s="279"/>
      <c r="K87" s="352"/>
      <c r="L87" s="290"/>
      <c r="M87" s="290"/>
      <c r="N87" s="288"/>
      <c r="O87" s="288"/>
      <c r="P87" s="288"/>
      <c r="Q87" s="288"/>
      <c r="R87" s="288"/>
      <c r="S87" s="265"/>
      <c r="T87" s="265"/>
      <c r="U87" s="265"/>
      <c r="V87" s="265"/>
      <c r="W87" s="265"/>
      <c r="X87" s="265"/>
      <c r="Y87" s="265"/>
      <c r="Z87" s="265"/>
      <c r="AA87" s="265"/>
      <c r="AB87" s="265"/>
      <c r="AC87" s="265"/>
      <c r="AD87" s="265"/>
      <c r="AE87" s="265"/>
      <c r="AF87" s="265"/>
      <c r="AG87" s="265"/>
      <c r="AH87" s="265"/>
      <c r="AI87" s="265"/>
      <c r="AJ87" s="265"/>
      <c r="AK87" s="265"/>
      <c r="AL87" s="265"/>
      <c r="AM87" s="265"/>
      <c r="AN87" s="265"/>
      <c r="AO87" s="265"/>
      <c r="AP87" s="265"/>
      <c r="AQ87" s="288"/>
      <c r="AR87" s="265"/>
      <c r="AS87" s="288"/>
      <c r="AT87" s="288"/>
      <c r="AU87" s="288"/>
      <c r="AV87" s="288"/>
      <c r="AW87" s="288"/>
      <c r="AX87" s="288"/>
      <c r="AY87" s="288"/>
      <c r="AZ87" s="288"/>
      <c r="BA87" s="288"/>
      <c r="BB87" s="288"/>
      <c r="BC87" s="288"/>
      <c r="BD87" s="288"/>
      <c r="BE87" s="288"/>
      <c r="BF87" s="288"/>
      <c r="BG87" s="288"/>
      <c r="BH87" s="288"/>
      <c r="BI87" s="288"/>
      <c r="BJ87" s="288"/>
      <c r="BK87" s="288"/>
      <c r="BL87" s="288"/>
      <c r="BM87" s="288"/>
      <c r="BN87" s="288"/>
      <c r="BO87" s="288"/>
      <c r="BP87" s="288"/>
      <c r="BQ87" s="288"/>
      <c r="BR87" s="288"/>
      <c r="BS87" s="288"/>
      <c r="BT87" s="288"/>
      <c r="BU87" s="288"/>
      <c r="BV87" s="288"/>
      <c r="BW87" s="288"/>
      <c r="BX87" s="288"/>
      <c r="BY87" s="288"/>
      <c r="BZ87" s="288"/>
      <c r="CA87" s="288"/>
      <c r="CB87" s="288"/>
      <c r="CC87" s="288"/>
      <c r="CD87" s="288"/>
      <c r="CE87" s="288"/>
      <c r="CF87" s="288"/>
      <c r="CG87" s="288"/>
      <c r="CH87" s="288"/>
      <c r="CI87" s="288"/>
      <c r="CJ87" s="288"/>
      <c r="CK87" s="288"/>
      <c r="CL87" s="288"/>
      <c r="CM87" s="288"/>
      <c r="CN87" s="288"/>
      <c r="CO87" s="288"/>
      <c r="CP87" s="288"/>
      <c r="CQ87" s="288"/>
      <c r="CR87" s="288"/>
      <c r="CS87" s="288"/>
      <c r="CT87" s="288"/>
      <c r="CU87" s="288"/>
      <c r="CV87" s="288"/>
      <c r="CW87" s="288"/>
      <c r="CX87" s="288"/>
      <c r="CY87" s="288"/>
      <c r="CZ87" s="288"/>
      <c r="DA87" s="288"/>
      <c r="DB87" s="288"/>
      <c r="DC87" s="288"/>
      <c r="DD87" s="288"/>
      <c r="DE87" s="288"/>
      <c r="DF87" s="288"/>
      <c r="DG87" s="288"/>
      <c r="DH87" s="288"/>
      <c r="DI87" s="288"/>
      <c r="DJ87" s="288"/>
      <c r="DK87" s="288"/>
      <c r="DL87" s="288"/>
      <c r="DM87" s="288"/>
      <c r="DN87" s="288"/>
      <c r="DO87" s="288"/>
      <c r="DP87" s="288"/>
      <c r="DQ87" s="288"/>
      <c r="DR87" s="288"/>
      <c r="DS87" s="288"/>
      <c r="DT87" s="288"/>
      <c r="DU87" s="288"/>
      <c r="DV87" s="288"/>
      <c r="DW87" s="288"/>
      <c r="DX87" s="288"/>
      <c r="DY87" s="288"/>
      <c r="DZ87" s="288"/>
      <c r="EA87" s="288"/>
      <c r="EB87" s="288"/>
      <c r="EC87" s="288"/>
    </row>
    <row r="88" spans="1:133" s="291" customFormat="1">
      <c r="A88" s="288"/>
      <c r="B88" s="351"/>
      <c r="C88" s="351"/>
      <c r="D88" s="351"/>
      <c r="E88" s="279"/>
      <c r="F88" s="279"/>
      <c r="G88" s="278"/>
      <c r="H88" s="278"/>
      <c r="I88" s="278"/>
      <c r="J88" s="279"/>
      <c r="K88" s="352"/>
      <c r="L88" s="290"/>
      <c r="M88" s="290"/>
      <c r="N88" s="288"/>
      <c r="O88" s="288"/>
      <c r="P88" s="288"/>
      <c r="Q88" s="288"/>
      <c r="R88" s="288"/>
      <c r="S88" s="265"/>
      <c r="T88" s="265"/>
      <c r="U88" s="265"/>
      <c r="V88" s="265"/>
      <c r="W88" s="265"/>
      <c r="X88" s="265"/>
      <c r="Y88" s="265"/>
      <c r="Z88" s="265"/>
      <c r="AA88" s="265"/>
      <c r="AB88" s="265"/>
      <c r="AC88" s="265"/>
      <c r="AD88" s="265"/>
      <c r="AE88" s="265"/>
      <c r="AF88" s="265"/>
      <c r="AG88" s="265"/>
      <c r="AH88" s="265"/>
      <c r="AI88" s="265"/>
      <c r="AJ88" s="265"/>
      <c r="AK88" s="265"/>
      <c r="AL88" s="265"/>
      <c r="AM88" s="265"/>
      <c r="AN88" s="265"/>
      <c r="AO88" s="265"/>
      <c r="AP88" s="265"/>
      <c r="AQ88" s="288"/>
      <c r="AR88" s="265"/>
      <c r="AS88" s="288"/>
      <c r="AT88" s="288"/>
      <c r="AU88" s="288"/>
      <c r="AV88" s="288"/>
      <c r="AW88" s="288"/>
      <c r="AX88" s="288"/>
      <c r="AY88" s="288"/>
      <c r="AZ88" s="288"/>
      <c r="BA88" s="288"/>
      <c r="BB88" s="288"/>
      <c r="BC88" s="288"/>
      <c r="BD88" s="288"/>
      <c r="BE88" s="288"/>
      <c r="BF88" s="288"/>
      <c r="BG88" s="288"/>
      <c r="BH88" s="288"/>
      <c r="BI88" s="288"/>
      <c r="BJ88" s="288"/>
      <c r="BK88" s="288"/>
      <c r="BL88" s="288"/>
      <c r="BM88" s="288"/>
      <c r="BN88" s="288"/>
      <c r="BO88" s="288"/>
      <c r="BP88" s="288"/>
      <c r="BQ88" s="288"/>
      <c r="BR88" s="288"/>
      <c r="BS88" s="288"/>
      <c r="BT88" s="288"/>
      <c r="BU88" s="288"/>
      <c r="BV88" s="288"/>
      <c r="BW88" s="288"/>
      <c r="BX88" s="288"/>
      <c r="BY88" s="288"/>
      <c r="BZ88" s="288"/>
      <c r="CA88" s="288"/>
      <c r="CB88" s="288"/>
      <c r="CC88" s="288"/>
      <c r="CD88" s="288"/>
      <c r="CE88" s="288"/>
      <c r="CF88" s="288"/>
      <c r="CG88" s="288"/>
      <c r="CH88" s="288"/>
      <c r="CI88" s="288"/>
      <c r="CJ88" s="288"/>
      <c r="CK88" s="288"/>
      <c r="CL88" s="288"/>
      <c r="CM88" s="288"/>
      <c r="CN88" s="288"/>
      <c r="CO88" s="288"/>
      <c r="CP88" s="288"/>
      <c r="CQ88" s="288"/>
      <c r="CR88" s="288"/>
      <c r="CS88" s="288"/>
      <c r="CT88" s="288"/>
      <c r="CU88" s="288"/>
      <c r="CV88" s="288"/>
      <c r="CW88" s="288"/>
      <c r="CX88" s="288"/>
      <c r="CY88" s="288"/>
      <c r="CZ88" s="288"/>
      <c r="DA88" s="288"/>
      <c r="DB88" s="288"/>
      <c r="DC88" s="288"/>
      <c r="DD88" s="288"/>
      <c r="DE88" s="288"/>
      <c r="DF88" s="288"/>
      <c r="DG88" s="288"/>
      <c r="DH88" s="288"/>
      <c r="DI88" s="288"/>
      <c r="DJ88" s="288"/>
      <c r="DK88" s="288"/>
      <c r="DL88" s="288"/>
      <c r="DM88" s="288"/>
      <c r="DN88" s="288"/>
      <c r="DO88" s="288"/>
      <c r="DP88" s="288"/>
      <c r="DQ88" s="288"/>
      <c r="DR88" s="288"/>
      <c r="DS88" s="288"/>
      <c r="DT88" s="288"/>
      <c r="DU88" s="288"/>
      <c r="DV88" s="288"/>
      <c r="DW88" s="288"/>
      <c r="DX88" s="288"/>
      <c r="DY88" s="288"/>
      <c r="DZ88" s="288"/>
      <c r="EA88" s="288"/>
      <c r="EB88" s="288"/>
      <c r="EC88" s="288"/>
    </row>
    <row r="89" spans="1:133" s="291" customFormat="1">
      <c r="A89" s="288"/>
      <c r="B89" s="351"/>
      <c r="C89" s="351"/>
      <c r="D89" s="351"/>
      <c r="E89" s="279"/>
      <c r="F89" s="279"/>
      <c r="G89" s="278"/>
      <c r="H89" s="278"/>
      <c r="I89" s="278"/>
      <c r="J89" s="279"/>
      <c r="K89" s="352"/>
      <c r="L89" s="290"/>
      <c r="M89" s="290"/>
      <c r="N89" s="288"/>
      <c r="O89" s="288"/>
      <c r="P89" s="288"/>
      <c r="Q89" s="288"/>
      <c r="R89" s="288"/>
      <c r="S89" s="265"/>
      <c r="T89" s="265"/>
      <c r="U89" s="265"/>
      <c r="V89" s="265"/>
      <c r="W89" s="265"/>
      <c r="X89" s="265"/>
      <c r="Y89" s="265"/>
      <c r="Z89" s="265"/>
      <c r="AA89" s="265"/>
      <c r="AB89" s="265"/>
      <c r="AC89" s="265"/>
      <c r="AD89" s="265"/>
      <c r="AE89" s="265"/>
      <c r="AF89" s="265"/>
      <c r="AG89" s="265"/>
      <c r="AH89" s="265"/>
      <c r="AI89" s="265"/>
      <c r="AJ89" s="265"/>
      <c r="AK89" s="265"/>
      <c r="AL89" s="265"/>
      <c r="AM89" s="265"/>
      <c r="AN89" s="265"/>
      <c r="AO89" s="265"/>
      <c r="AP89" s="265"/>
      <c r="AQ89" s="288"/>
      <c r="AR89" s="265"/>
      <c r="AS89" s="288"/>
      <c r="AT89" s="288"/>
      <c r="AU89" s="288"/>
      <c r="AV89" s="288"/>
      <c r="AW89" s="288"/>
      <c r="AX89" s="288"/>
      <c r="AY89" s="288"/>
      <c r="AZ89" s="288"/>
      <c r="BA89" s="288"/>
      <c r="BB89" s="288"/>
      <c r="BC89" s="288"/>
      <c r="BD89" s="288"/>
      <c r="BE89" s="288"/>
      <c r="BF89" s="288"/>
      <c r="BG89" s="288"/>
      <c r="BH89" s="288"/>
      <c r="BI89" s="288"/>
      <c r="BJ89" s="288"/>
      <c r="BK89" s="288"/>
      <c r="BL89" s="288"/>
      <c r="BM89" s="288"/>
      <c r="BN89" s="288"/>
      <c r="BO89" s="288"/>
      <c r="BP89" s="288"/>
      <c r="BQ89" s="288"/>
      <c r="BR89" s="288"/>
      <c r="BS89" s="288"/>
      <c r="BT89" s="288"/>
      <c r="BU89" s="288"/>
      <c r="BV89" s="288"/>
      <c r="BW89" s="288"/>
      <c r="BX89" s="288"/>
      <c r="BY89" s="288"/>
      <c r="BZ89" s="288"/>
      <c r="CA89" s="288"/>
      <c r="CB89" s="288"/>
      <c r="CC89" s="288"/>
      <c r="CD89" s="288"/>
      <c r="CE89" s="288"/>
      <c r="CF89" s="288"/>
      <c r="CG89" s="288"/>
      <c r="CH89" s="288"/>
      <c r="CI89" s="288"/>
      <c r="CJ89" s="288"/>
      <c r="CK89" s="288"/>
      <c r="CL89" s="288"/>
      <c r="CM89" s="288"/>
      <c r="CN89" s="288"/>
      <c r="CO89" s="288"/>
      <c r="CP89" s="288"/>
      <c r="CQ89" s="288"/>
      <c r="CR89" s="288"/>
      <c r="CS89" s="288"/>
      <c r="CT89" s="288"/>
      <c r="CU89" s="288"/>
      <c r="CV89" s="288"/>
      <c r="CW89" s="288"/>
      <c r="CX89" s="288"/>
      <c r="CY89" s="288"/>
      <c r="CZ89" s="288"/>
      <c r="DA89" s="288"/>
      <c r="DB89" s="288"/>
      <c r="DC89" s="288"/>
      <c r="DD89" s="288"/>
      <c r="DE89" s="288"/>
      <c r="DF89" s="288"/>
      <c r="DG89" s="288"/>
      <c r="DH89" s="288"/>
      <c r="DI89" s="288"/>
      <c r="DJ89" s="288"/>
      <c r="DK89" s="288"/>
      <c r="DL89" s="288"/>
      <c r="DM89" s="288"/>
      <c r="DN89" s="288"/>
      <c r="DO89" s="288"/>
      <c r="DP89" s="288"/>
      <c r="DQ89" s="288"/>
      <c r="DR89" s="288"/>
      <c r="DS89" s="288"/>
      <c r="DT89" s="288"/>
      <c r="DU89" s="288"/>
      <c r="DV89" s="288"/>
      <c r="DW89" s="288"/>
      <c r="DX89" s="288"/>
      <c r="DY89" s="288"/>
      <c r="DZ89" s="288"/>
      <c r="EA89" s="288"/>
      <c r="EB89" s="288"/>
      <c r="EC89" s="288"/>
    </row>
    <row r="90" spans="1:133" s="291" customFormat="1">
      <c r="A90" s="288"/>
      <c r="B90" s="351"/>
      <c r="C90" s="351"/>
      <c r="D90" s="351"/>
      <c r="E90" s="279"/>
      <c r="F90" s="279"/>
      <c r="G90" s="278"/>
      <c r="H90" s="278"/>
      <c r="I90" s="278"/>
      <c r="J90" s="279"/>
      <c r="K90" s="352"/>
      <c r="L90" s="290"/>
      <c r="M90" s="290"/>
      <c r="N90" s="288"/>
      <c r="O90" s="288"/>
      <c r="P90" s="288"/>
      <c r="Q90" s="288"/>
      <c r="R90" s="288"/>
      <c r="S90" s="265"/>
      <c r="T90" s="265"/>
      <c r="U90" s="265"/>
      <c r="V90" s="265"/>
      <c r="W90" s="265"/>
      <c r="X90" s="265"/>
      <c r="Y90" s="265"/>
      <c r="Z90" s="265"/>
      <c r="AA90" s="265"/>
      <c r="AB90" s="265"/>
      <c r="AC90" s="265"/>
      <c r="AD90" s="265"/>
      <c r="AE90" s="265"/>
      <c r="AF90" s="265"/>
      <c r="AG90" s="265"/>
      <c r="AH90" s="265"/>
      <c r="AI90" s="265"/>
      <c r="AJ90" s="265"/>
      <c r="AK90" s="265"/>
      <c r="AL90" s="265"/>
      <c r="AM90" s="265"/>
      <c r="AN90" s="265"/>
      <c r="AO90" s="265"/>
      <c r="AP90" s="265"/>
      <c r="AQ90" s="288"/>
      <c r="AR90" s="265"/>
      <c r="AS90" s="288"/>
      <c r="AT90" s="288"/>
      <c r="AU90" s="288"/>
      <c r="AV90" s="288"/>
      <c r="AW90" s="288"/>
      <c r="AX90" s="288"/>
      <c r="AY90" s="288"/>
      <c r="AZ90" s="288"/>
      <c r="BA90" s="288"/>
      <c r="BB90" s="288"/>
      <c r="BC90" s="288"/>
      <c r="BD90" s="288"/>
      <c r="BE90" s="288"/>
      <c r="BF90" s="288"/>
      <c r="BG90" s="288"/>
      <c r="BH90" s="288"/>
      <c r="BI90" s="288"/>
      <c r="BJ90" s="288"/>
      <c r="BK90" s="288"/>
      <c r="BL90" s="288"/>
      <c r="BM90" s="288"/>
      <c r="BN90" s="288"/>
      <c r="BO90" s="288"/>
      <c r="BP90" s="288"/>
      <c r="BQ90" s="288"/>
      <c r="BR90" s="288"/>
      <c r="BS90" s="288"/>
      <c r="BT90" s="288"/>
      <c r="BU90" s="288"/>
      <c r="BV90" s="288"/>
      <c r="BW90" s="288"/>
      <c r="BX90" s="288"/>
      <c r="BY90" s="288"/>
      <c r="BZ90" s="288"/>
      <c r="CA90" s="288"/>
      <c r="CB90" s="288"/>
      <c r="CC90" s="288"/>
      <c r="CD90" s="288"/>
      <c r="CE90" s="288"/>
      <c r="CF90" s="288"/>
      <c r="CG90" s="288"/>
      <c r="CH90" s="288"/>
      <c r="CI90" s="288"/>
      <c r="CJ90" s="288"/>
      <c r="CK90" s="288"/>
      <c r="CL90" s="288"/>
      <c r="CM90" s="288"/>
      <c r="CN90" s="288"/>
      <c r="CO90" s="288"/>
      <c r="CP90" s="288"/>
      <c r="CQ90" s="288"/>
      <c r="CR90" s="288"/>
      <c r="CS90" s="288"/>
      <c r="CT90" s="288"/>
      <c r="CU90" s="288"/>
      <c r="CV90" s="288"/>
      <c r="CW90" s="288"/>
      <c r="CX90" s="288"/>
      <c r="CY90" s="288"/>
      <c r="CZ90" s="288"/>
      <c r="DA90" s="288"/>
      <c r="DB90" s="288"/>
      <c r="DC90" s="288"/>
      <c r="DD90" s="288"/>
      <c r="DE90" s="288"/>
      <c r="DF90" s="288"/>
      <c r="DG90" s="288"/>
      <c r="DH90" s="288"/>
      <c r="DI90" s="288"/>
      <c r="DJ90" s="288"/>
      <c r="DK90" s="288"/>
      <c r="DL90" s="288"/>
      <c r="DM90" s="288"/>
      <c r="DN90" s="288"/>
      <c r="DO90" s="288"/>
      <c r="DP90" s="288"/>
      <c r="DQ90" s="288"/>
      <c r="DR90" s="288"/>
      <c r="DS90" s="288"/>
      <c r="DT90" s="288"/>
      <c r="DU90" s="288"/>
      <c r="DV90" s="288"/>
      <c r="DW90" s="288"/>
      <c r="DX90" s="288"/>
      <c r="DY90" s="288"/>
      <c r="DZ90" s="288"/>
      <c r="EA90" s="288"/>
      <c r="EB90" s="288"/>
      <c r="EC90" s="288"/>
    </row>
    <row r="91" spans="1:133" s="291" customFormat="1">
      <c r="A91" s="288"/>
      <c r="B91" s="351"/>
      <c r="C91" s="351"/>
      <c r="D91" s="351"/>
      <c r="E91" s="279"/>
      <c r="F91" s="279"/>
      <c r="G91" s="278"/>
      <c r="H91" s="278"/>
      <c r="I91" s="278"/>
      <c r="J91" s="279"/>
      <c r="K91" s="352"/>
      <c r="L91" s="290"/>
      <c r="M91" s="290"/>
      <c r="N91" s="288"/>
      <c r="O91" s="288"/>
      <c r="P91" s="288"/>
      <c r="Q91" s="288"/>
      <c r="R91" s="288"/>
      <c r="S91" s="265"/>
      <c r="T91" s="265"/>
      <c r="U91" s="265"/>
      <c r="V91" s="265"/>
      <c r="W91" s="265"/>
      <c r="X91" s="265"/>
      <c r="Y91" s="265"/>
      <c r="Z91" s="265"/>
      <c r="AA91" s="265"/>
      <c r="AB91" s="265"/>
      <c r="AC91" s="265"/>
      <c r="AD91" s="265"/>
      <c r="AE91" s="265"/>
      <c r="AF91" s="265"/>
      <c r="AG91" s="265"/>
      <c r="AH91" s="265"/>
      <c r="AI91" s="265"/>
      <c r="AJ91" s="265"/>
      <c r="AK91" s="265"/>
      <c r="AL91" s="265"/>
      <c r="AM91" s="265"/>
      <c r="AN91" s="265"/>
      <c r="AO91" s="265"/>
      <c r="AP91" s="265"/>
      <c r="AQ91" s="288"/>
      <c r="AR91" s="265"/>
      <c r="AS91" s="288"/>
      <c r="AT91" s="288"/>
      <c r="AU91" s="288"/>
      <c r="AV91" s="288"/>
      <c r="AW91" s="288"/>
      <c r="AX91" s="288"/>
      <c r="AY91" s="288"/>
      <c r="AZ91" s="288"/>
      <c r="BA91" s="288"/>
      <c r="BB91" s="288"/>
      <c r="BC91" s="288"/>
      <c r="BD91" s="288"/>
      <c r="BE91" s="288"/>
      <c r="BF91" s="288"/>
      <c r="BG91" s="288"/>
      <c r="BH91" s="288"/>
      <c r="BI91" s="288"/>
      <c r="BJ91" s="288"/>
      <c r="BK91" s="288"/>
      <c r="BL91" s="288"/>
      <c r="BM91" s="288"/>
      <c r="BN91" s="288"/>
      <c r="BO91" s="288"/>
      <c r="BP91" s="288"/>
      <c r="BQ91" s="288"/>
      <c r="BR91" s="288"/>
      <c r="BS91" s="288"/>
      <c r="BT91" s="288"/>
      <c r="BU91" s="288"/>
      <c r="BV91" s="288"/>
      <c r="BW91" s="288"/>
      <c r="BX91" s="288"/>
      <c r="BY91" s="288"/>
      <c r="BZ91" s="288"/>
      <c r="CA91" s="288"/>
      <c r="CB91" s="288"/>
      <c r="CC91" s="288"/>
      <c r="CD91" s="288"/>
      <c r="CE91" s="288"/>
      <c r="CF91" s="288"/>
      <c r="CG91" s="288"/>
      <c r="CH91" s="288"/>
      <c r="CI91" s="288"/>
      <c r="CJ91" s="288"/>
      <c r="CK91" s="288"/>
      <c r="CL91" s="288"/>
      <c r="CM91" s="288"/>
      <c r="CN91" s="288"/>
      <c r="CO91" s="288"/>
      <c r="CP91" s="288"/>
      <c r="CQ91" s="288"/>
      <c r="CR91" s="288"/>
      <c r="CS91" s="288"/>
      <c r="CT91" s="288"/>
      <c r="CU91" s="288"/>
      <c r="CV91" s="288"/>
      <c r="CW91" s="288"/>
      <c r="CX91" s="288"/>
      <c r="CY91" s="288"/>
      <c r="CZ91" s="288"/>
      <c r="DA91" s="288"/>
      <c r="DB91" s="288"/>
      <c r="DC91" s="288"/>
      <c r="DD91" s="288"/>
      <c r="DE91" s="288"/>
      <c r="DF91" s="288"/>
      <c r="DG91" s="288"/>
      <c r="DH91" s="288"/>
      <c r="DI91" s="288"/>
      <c r="DJ91" s="288"/>
      <c r="DK91" s="288"/>
      <c r="DL91" s="288"/>
      <c r="DM91" s="288"/>
      <c r="DN91" s="288"/>
      <c r="DO91" s="288"/>
      <c r="DP91" s="288"/>
      <c r="DQ91" s="288"/>
      <c r="DR91" s="288"/>
      <c r="DS91" s="288"/>
      <c r="DT91" s="288"/>
      <c r="DU91" s="288"/>
      <c r="DV91" s="288"/>
      <c r="DW91" s="288"/>
      <c r="DX91" s="288"/>
      <c r="DY91" s="288"/>
      <c r="DZ91" s="288"/>
      <c r="EA91" s="288"/>
      <c r="EB91" s="288"/>
      <c r="EC91" s="288"/>
    </row>
    <row r="92" spans="1:133" s="291" customFormat="1">
      <c r="A92" s="288"/>
      <c r="B92" s="351"/>
      <c r="C92" s="351"/>
      <c r="D92" s="351"/>
      <c r="E92" s="279"/>
      <c r="F92" s="279"/>
      <c r="G92" s="278"/>
      <c r="H92" s="278"/>
      <c r="I92" s="278"/>
      <c r="J92" s="279"/>
      <c r="K92" s="352"/>
      <c r="L92" s="290"/>
      <c r="M92" s="290"/>
      <c r="N92" s="288"/>
      <c r="O92" s="288"/>
      <c r="P92" s="288"/>
      <c r="Q92" s="288"/>
      <c r="R92" s="288"/>
      <c r="S92" s="265"/>
      <c r="T92" s="265"/>
      <c r="U92" s="265"/>
      <c r="V92" s="265"/>
      <c r="W92" s="265"/>
      <c r="X92" s="265"/>
      <c r="Y92" s="265"/>
      <c r="Z92" s="265"/>
      <c r="AA92" s="265"/>
      <c r="AB92" s="265"/>
      <c r="AC92" s="265"/>
      <c r="AD92" s="265"/>
      <c r="AE92" s="265"/>
      <c r="AF92" s="265"/>
      <c r="AG92" s="265"/>
      <c r="AH92" s="265"/>
      <c r="AI92" s="265"/>
      <c r="AJ92" s="265"/>
      <c r="AK92" s="265"/>
      <c r="AL92" s="265"/>
      <c r="AM92" s="265"/>
      <c r="AN92" s="265"/>
      <c r="AO92" s="265"/>
      <c r="AP92" s="265"/>
      <c r="AQ92" s="288"/>
      <c r="AR92" s="265"/>
      <c r="AS92" s="288"/>
      <c r="AT92" s="288"/>
      <c r="AU92" s="288"/>
      <c r="AV92" s="288"/>
      <c r="AW92" s="288"/>
      <c r="AX92" s="288"/>
      <c r="AY92" s="288"/>
      <c r="AZ92" s="288"/>
      <c r="BA92" s="288"/>
      <c r="BB92" s="288"/>
      <c r="BC92" s="288"/>
      <c r="BD92" s="288"/>
      <c r="BE92" s="288"/>
      <c r="BF92" s="288"/>
      <c r="BG92" s="288"/>
      <c r="BH92" s="288"/>
      <c r="BI92" s="288"/>
      <c r="BJ92" s="288"/>
      <c r="BK92" s="288"/>
      <c r="BL92" s="288"/>
      <c r="BM92" s="288"/>
      <c r="BN92" s="288"/>
      <c r="BO92" s="288"/>
      <c r="BP92" s="288"/>
      <c r="BQ92" s="288"/>
      <c r="BR92" s="288"/>
      <c r="BS92" s="288"/>
      <c r="BT92" s="288"/>
      <c r="BU92" s="288"/>
      <c r="BV92" s="288"/>
      <c r="BW92" s="288"/>
      <c r="BX92" s="288"/>
      <c r="BY92" s="288"/>
      <c r="BZ92" s="288"/>
      <c r="CA92" s="288"/>
      <c r="CB92" s="288"/>
      <c r="CC92" s="288"/>
      <c r="CD92" s="288"/>
      <c r="CE92" s="288"/>
      <c r="CF92" s="288"/>
      <c r="CG92" s="288"/>
      <c r="CH92" s="288"/>
      <c r="CI92" s="288"/>
      <c r="CJ92" s="288"/>
      <c r="CK92" s="288"/>
      <c r="CL92" s="288"/>
      <c r="CM92" s="288"/>
      <c r="CN92" s="288"/>
      <c r="CO92" s="288"/>
      <c r="CP92" s="288"/>
      <c r="CQ92" s="288"/>
      <c r="CR92" s="288"/>
      <c r="CS92" s="288"/>
      <c r="CT92" s="288"/>
      <c r="CU92" s="288"/>
      <c r="CV92" s="288"/>
      <c r="CW92" s="288"/>
      <c r="CX92" s="288"/>
      <c r="CY92" s="288"/>
      <c r="CZ92" s="288"/>
      <c r="DA92" s="288"/>
      <c r="DB92" s="288"/>
      <c r="DC92" s="288"/>
      <c r="DD92" s="288"/>
      <c r="DE92" s="288"/>
      <c r="DF92" s="288"/>
      <c r="DG92" s="288"/>
      <c r="DH92" s="288"/>
      <c r="DI92" s="288"/>
      <c r="DJ92" s="288"/>
      <c r="DK92" s="288"/>
      <c r="DL92" s="288"/>
      <c r="DM92" s="288"/>
      <c r="DN92" s="288"/>
      <c r="DO92" s="288"/>
      <c r="DP92" s="288"/>
      <c r="DQ92" s="288"/>
      <c r="DR92" s="288"/>
      <c r="DS92" s="288"/>
      <c r="DT92" s="288"/>
      <c r="DU92" s="288"/>
      <c r="DV92" s="288"/>
      <c r="DW92" s="288"/>
      <c r="DX92" s="288"/>
      <c r="DY92" s="288"/>
      <c r="DZ92" s="288"/>
      <c r="EA92" s="288"/>
      <c r="EB92" s="288"/>
      <c r="EC92" s="288"/>
    </row>
    <row r="93" spans="1:133" s="291" customFormat="1">
      <c r="A93" s="288"/>
      <c r="B93" s="351"/>
      <c r="C93" s="351"/>
      <c r="D93" s="351"/>
      <c r="E93" s="279"/>
      <c r="F93" s="279"/>
      <c r="G93" s="278"/>
      <c r="H93" s="278"/>
      <c r="I93" s="278"/>
      <c r="J93" s="279"/>
      <c r="K93" s="352"/>
      <c r="L93" s="290"/>
      <c r="M93" s="290"/>
      <c r="N93" s="288"/>
      <c r="O93" s="288"/>
      <c r="P93" s="288"/>
      <c r="Q93" s="288"/>
      <c r="R93" s="288"/>
      <c r="S93" s="265"/>
      <c r="T93" s="265"/>
      <c r="U93" s="265"/>
      <c r="V93" s="265"/>
      <c r="W93" s="265"/>
      <c r="X93" s="265"/>
      <c r="Y93" s="265"/>
      <c r="Z93" s="265"/>
      <c r="AA93" s="265"/>
      <c r="AB93" s="265"/>
      <c r="AC93" s="265"/>
      <c r="AD93" s="265"/>
      <c r="AE93" s="265"/>
      <c r="AF93" s="265"/>
      <c r="AG93" s="265"/>
      <c r="AH93" s="265"/>
      <c r="AI93" s="265"/>
      <c r="AJ93" s="265"/>
      <c r="AK93" s="265"/>
      <c r="AL93" s="265"/>
      <c r="AM93" s="265"/>
      <c r="AN93" s="265"/>
      <c r="AO93" s="265"/>
      <c r="AP93" s="265"/>
      <c r="AQ93" s="288"/>
      <c r="AR93" s="265"/>
      <c r="AS93" s="288"/>
      <c r="AT93" s="288"/>
      <c r="AU93" s="288"/>
      <c r="AV93" s="288"/>
      <c r="AW93" s="288"/>
      <c r="AX93" s="288"/>
      <c r="AY93" s="288"/>
      <c r="AZ93" s="288"/>
      <c r="BA93" s="288"/>
      <c r="BB93" s="288"/>
      <c r="BC93" s="288"/>
      <c r="BD93" s="288"/>
      <c r="BE93" s="288"/>
      <c r="BF93" s="288"/>
      <c r="BG93" s="288"/>
      <c r="BH93" s="288"/>
      <c r="BI93" s="288"/>
      <c r="BJ93" s="288"/>
      <c r="BK93" s="288"/>
      <c r="BL93" s="288"/>
      <c r="BM93" s="288"/>
      <c r="BN93" s="288"/>
      <c r="BO93" s="288"/>
      <c r="BP93" s="288"/>
      <c r="BQ93" s="288"/>
      <c r="BR93" s="288"/>
      <c r="BS93" s="288"/>
      <c r="BT93" s="288"/>
      <c r="BU93" s="288"/>
      <c r="BV93" s="288"/>
      <c r="BW93" s="288"/>
      <c r="BX93" s="288"/>
      <c r="BY93" s="288"/>
      <c r="BZ93" s="288"/>
      <c r="CA93" s="288"/>
      <c r="CB93" s="288"/>
      <c r="CC93" s="288"/>
      <c r="CD93" s="288"/>
      <c r="CE93" s="288"/>
      <c r="CF93" s="288"/>
      <c r="CG93" s="288"/>
      <c r="CH93" s="288"/>
      <c r="CI93" s="288"/>
      <c r="CJ93" s="288"/>
      <c r="CK93" s="288"/>
      <c r="CL93" s="288"/>
      <c r="CM93" s="288"/>
      <c r="CN93" s="288"/>
      <c r="CO93" s="288"/>
      <c r="CP93" s="288"/>
      <c r="CQ93" s="288"/>
      <c r="CR93" s="288"/>
      <c r="CS93" s="288"/>
      <c r="CT93" s="288"/>
      <c r="CU93" s="288"/>
      <c r="CV93" s="288"/>
      <c r="CW93" s="288"/>
      <c r="CX93" s="288"/>
      <c r="CY93" s="288"/>
      <c r="CZ93" s="288"/>
      <c r="DA93" s="288"/>
      <c r="DB93" s="288"/>
      <c r="DC93" s="288"/>
      <c r="DD93" s="288"/>
      <c r="DE93" s="288"/>
      <c r="DF93" s="288"/>
      <c r="DG93" s="288"/>
      <c r="DH93" s="288"/>
      <c r="DI93" s="288"/>
      <c r="DJ93" s="288"/>
      <c r="DK93" s="288"/>
      <c r="DL93" s="288"/>
      <c r="DM93" s="288"/>
      <c r="DN93" s="288"/>
      <c r="DO93" s="288"/>
      <c r="DP93" s="288"/>
      <c r="DQ93" s="288"/>
      <c r="DR93" s="288"/>
      <c r="DS93" s="288"/>
      <c r="DT93" s="288"/>
      <c r="DU93" s="288"/>
      <c r="DV93" s="288"/>
      <c r="DW93" s="288"/>
      <c r="DX93" s="288"/>
      <c r="DY93" s="288"/>
      <c r="DZ93" s="288"/>
      <c r="EA93" s="288"/>
      <c r="EB93" s="288"/>
      <c r="EC93" s="288"/>
    </row>
    <row r="94" spans="1:133" s="291" customFormat="1">
      <c r="A94" s="288"/>
      <c r="B94" s="351"/>
      <c r="C94" s="351"/>
      <c r="D94" s="351"/>
      <c r="E94" s="279"/>
      <c r="F94" s="279"/>
      <c r="G94" s="278"/>
      <c r="H94" s="278"/>
      <c r="I94" s="278"/>
      <c r="J94" s="279"/>
      <c r="K94" s="352"/>
      <c r="L94" s="290"/>
      <c r="M94" s="290"/>
      <c r="N94" s="288"/>
      <c r="O94" s="288"/>
      <c r="P94" s="288"/>
      <c r="Q94" s="288"/>
      <c r="R94" s="288"/>
      <c r="S94" s="265"/>
      <c r="T94" s="265"/>
      <c r="U94" s="265"/>
      <c r="V94" s="265"/>
      <c r="W94" s="265"/>
      <c r="X94" s="265"/>
      <c r="Y94" s="265"/>
      <c r="Z94" s="265"/>
      <c r="AA94" s="265"/>
      <c r="AB94" s="265"/>
      <c r="AC94" s="265"/>
      <c r="AD94" s="265"/>
      <c r="AE94" s="265"/>
      <c r="AF94" s="265"/>
      <c r="AG94" s="265"/>
      <c r="AH94" s="265"/>
      <c r="AI94" s="265"/>
      <c r="AJ94" s="265"/>
      <c r="AK94" s="265"/>
      <c r="AL94" s="265"/>
      <c r="AM94" s="265"/>
      <c r="AN94" s="265"/>
      <c r="AO94" s="265"/>
      <c r="AP94" s="265"/>
      <c r="AQ94" s="288"/>
      <c r="AR94" s="265"/>
      <c r="AS94" s="288"/>
      <c r="AT94" s="288"/>
      <c r="AU94" s="288"/>
      <c r="AV94" s="288"/>
      <c r="AW94" s="288"/>
      <c r="AX94" s="288"/>
      <c r="AY94" s="288"/>
      <c r="AZ94" s="288"/>
      <c r="BA94" s="288"/>
      <c r="BB94" s="288"/>
      <c r="BC94" s="288"/>
      <c r="BD94" s="288"/>
      <c r="BE94" s="288"/>
      <c r="BF94" s="288"/>
      <c r="BG94" s="288"/>
      <c r="BH94" s="288"/>
      <c r="BI94" s="288"/>
      <c r="BJ94" s="288"/>
      <c r="BK94" s="288"/>
      <c r="BL94" s="288"/>
      <c r="BM94" s="288"/>
      <c r="BN94" s="288"/>
      <c r="BO94" s="288"/>
      <c r="BP94" s="288"/>
      <c r="BQ94" s="288"/>
      <c r="BR94" s="288"/>
      <c r="BS94" s="288"/>
      <c r="BT94" s="288"/>
      <c r="BU94" s="288"/>
      <c r="BV94" s="288"/>
      <c r="BW94" s="288"/>
      <c r="BX94" s="288"/>
      <c r="BY94" s="288"/>
      <c r="BZ94" s="288"/>
      <c r="CA94" s="288"/>
      <c r="CB94" s="288"/>
      <c r="CC94" s="288"/>
      <c r="CD94" s="288"/>
      <c r="CE94" s="288"/>
      <c r="CF94" s="288"/>
      <c r="CG94" s="288"/>
      <c r="CH94" s="288"/>
      <c r="CI94" s="288"/>
      <c r="CJ94" s="288"/>
      <c r="CK94" s="288"/>
      <c r="CL94" s="288"/>
      <c r="CM94" s="288"/>
      <c r="CN94" s="288"/>
      <c r="CO94" s="288"/>
      <c r="CP94" s="288"/>
      <c r="CQ94" s="288"/>
      <c r="CR94" s="288"/>
      <c r="CS94" s="288"/>
      <c r="CT94" s="288"/>
      <c r="CU94" s="288"/>
      <c r="CV94" s="288"/>
      <c r="CW94" s="288"/>
      <c r="CX94" s="288"/>
      <c r="CY94" s="288"/>
      <c r="CZ94" s="288"/>
      <c r="DA94" s="288"/>
      <c r="DB94" s="288"/>
      <c r="DC94" s="288"/>
      <c r="DD94" s="288"/>
      <c r="DE94" s="288"/>
      <c r="DF94" s="288"/>
      <c r="DG94" s="288"/>
      <c r="DH94" s="288"/>
      <c r="DI94" s="288"/>
      <c r="DJ94" s="288"/>
      <c r="DK94" s="288"/>
      <c r="DL94" s="288"/>
      <c r="DM94" s="288"/>
      <c r="DN94" s="288"/>
      <c r="DO94" s="288"/>
      <c r="DP94" s="288"/>
      <c r="DQ94" s="288"/>
      <c r="DR94" s="288"/>
      <c r="DS94" s="288"/>
      <c r="DT94" s="288"/>
      <c r="DU94" s="288"/>
      <c r="DV94" s="288"/>
      <c r="DW94" s="288"/>
      <c r="DX94" s="288"/>
      <c r="DY94" s="288"/>
      <c r="DZ94" s="288"/>
      <c r="EA94" s="288"/>
      <c r="EB94" s="288"/>
      <c r="EC94" s="288"/>
    </row>
    <row r="95" spans="1:133" s="291" customFormat="1">
      <c r="A95" s="288"/>
      <c r="B95" s="351"/>
      <c r="C95" s="351"/>
      <c r="D95" s="351"/>
      <c r="E95" s="279"/>
      <c r="F95" s="279"/>
      <c r="G95" s="278"/>
      <c r="H95" s="278"/>
      <c r="I95" s="278"/>
      <c r="J95" s="279"/>
      <c r="K95" s="352"/>
      <c r="L95" s="290"/>
      <c r="M95" s="290"/>
      <c r="N95" s="288"/>
      <c r="O95" s="288"/>
      <c r="P95" s="288"/>
      <c r="Q95" s="288"/>
      <c r="R95" s="288"/>
      <c r="S95" s="265"/>
      <c r="T95" s="265"/>
      <c r="U95" s="265"/>
      <c r="V95" s="265"/>
      <c r="W95" s="265"/>
      <c r="X95" s="265"/>
      <c r="Y95" s="265"/>
      <c r="Z95" s="265"/>
      <c r="AA95" s="265"/>
      <c r="AB95" s="265"/>
      <c r="AC95" s="265"/>
      <c r="AD95" s="265"/>
      <c r="AE95" s="265"/>
      <c r="AF95" s="265"/>
      <c r="AG95" s="265"/>
      <c r="AH95" s="265"/>
      <c r="AI95" s="265"/>
      <c r="AJ95" s="265"/>
      <c r="AK95" s="265"/>
      <c r="AL95" s="265"/>
      <c r="AM95" s="265"/>
      <c r="AN95" s="265"/>
      <c r="AO95" s="265"/>
      <c r="AP95" s="265"/>
      <c r="AQ95" s="288"/>
      <c r="AR95" s="265"/>
      <c r="AS95" s="288"/>
      <c r="AT95" s="288"/>
      <c r="AU95" s="288"/>
      <c r="AV95" s="288"/>
      <c r="AW95" s="288"/>
      <c r="AX95" s="288"/>
      <c r="AY95" s="288"/>
      <c r="AZ95" s="288"/>
      <c r="BA95" s="288"/>
      <c r="BB95" s="288"/>
      <c r="BC95" s="288"/>
      <c r="BD95" s="288"/>
      <c r="BE95" s="288"/>
      <c r="BF95" s="288"/>
      <c r="BG95" s="288"/>
      <c r="BH95" s="288"/>
      <c r="BI95" s="288"/>
      <c r="BJ95" s="288"/>
      <c r="BK95" s="288"/>
      <c r="BL95" s="288"/>
      <c r="BM95" s="288"/>
      <c r="BN95" s="288"/>
      <c r="BO95" s="288"/>
      <c r="BP95" s="288"/>
      <c r="BQ95" s="288"/>
      <c r="BR95" s="288"/>
      <c r="BS95" s="288"/>
      <c r="BT95" s="288"/>
      <c r="BU95" s="288"/>
      <c r="BV95" s="288"/>
      <c r="BW95" s="288"/>
      <c r="BX95" s="288"/>
      <c r="BY95" s="288"/>
      <c r="BZ95" s="288"/>
      <c r="CA95" s="288"/>
      <c r="CB95" s="288"/>
      <c r="CC95" s="288"/>
      <c r="CD95" s="288"/>
      <c r="CE95" s="288"/>
      <c r="CF95" s="288"/>
      <c r="CG95" s="288"/>
      <c r="CH95" s="288"/>
      <c r="CI95" s="288"/>
      <c r="CJ95" s="288"/>
      <c r="CK95" s="288"/>
      <c r="CL95" s="288"/>
      <c r="CM95" s="288"/>
      <c r="CN95" s="288"/>
      <c r="CO95" s="288"/>
      <c r="CP95" s="288"/>
      <c r="CQ95" s="288"/>
      <c r="CR95" s="288"/>
      <c r="CS95" s="288"/>
      <c r="CT95" s="288"/>
      <c r="CU95" s="288"/>
      <c r="CV95" s="288"/>
      <c r="CW95" s="288"/>
      <c r="CX95" s="288"/>
      <c r="CY95" s="288"/>
      <c r="CZ95" s="288"/>
      <c r="DA95" s="288"/>
      <c r="DB95" s="288"/>
      <c r="DC95" s="288"/>
      <c r="DD95" s="288"/>
      <c r="DE95" s="288"/>
      <c r="DF95" s="288"/>
      <c r="DG95" s="288"/>
      <c r="DH95" s="288"/>
      <c r="DI95" s="288"/>
      <c r="DJ95" s="288"/>
      <c r="DK95" s="288"/>
      <c r="DL95" s="288"/>
      <c r="DM95" s="288"/>
      <c r="DN95" s="288"/>
      <c r="DO95" s="288"/>
      <c r="DP95" s="288"/>
      <c r="DQ95" s="288"/>
      <c r="DR95" s="288"/>
      <c r="DS95" s="288"/>
      <c r="DT95" s="288"/>
      <c r="DU95" s="288"/>
      <c r="DV95" s="288"/>
      <c r="DW95" s="288"/>
      <c r="DX95" s="288"/>
      <c r="DY95" s="288"/>
      <c r="DZ95" s="288"/>
      <c r="EA95" s="288"/>
      <c r="EB95" s="288"/>
      <c r="EC95" s="288"/>
    </row>
    <row r="96" spans="1:133" s="291" customFormat="1">
      <c r="A96" s="288"/>
      <c r="B96" s="351"/>
      <c r="C96" s="351"/>
      <c r="D96" s="351"/>
      <c r="E96" s="279"/>
      <c r="F96" s="279"/>
      <c r="G96" s="278"/>
      <c r="H96" s="278"/>
      <c r="I96" s="278"/>
      <c r="J96" s="279"/>
      <c r="K96" s="352"/>
      <c r="L96" s="290"/>
      <c r="M96" s="290"/>
      <c r="N96" s="288"/>
      <c r="O96" s="288"/>
      <c r="P96" s="288"/>
      <c r="Q96" s="288"/>
      <c r="R96" s="288"/>
      <c r="S96" s="265"/>
      <c r="T96" s="265"/>
      <c r="U96" s="265"/>
      <c r="V96" s="265"/>
      <c r="W96" s="265"/>
      <c r="X96" s="265"/>
      <c r="Y96" s="265"/>
      <c r="Z96" s="265"/>
      <c r="AA96" s="265"/>
      <c r="AB96" s="265"/>
      <c r="AC96" s="265"/>
      <c r="AD96" s="265"/>
      <c r="AE96" s="265"/>
      <c r="AF96" s="265"/>
      <c r="AG96" s="265"/>
      <c r="AH96" s="265"/>
      <c r="AI96" s="265"/>
      <c r="AJ96" s="265"/>
      <c r="AK96" s="265"/>
      <c r="AL96" s="265"/>
      <c r="AM96" s="265"/>
      <c r="AN96" s="265"/>
      <c r="AO96" s="265"/>
      <c r="AP96" s="265"/>
      <c r="AQ96" s="288"/>
      <c r="AR96" s="265"/>
      <c r="AS96" s="288"/>
      <c r="AT96" s="288"/>
      <c r="AU96" s="288"/>
      <c r="AV96" s="288"/>
      <c r="AW96" s="288"/>
      <c r="AX96" s="288"/>
      <c r="AY96" s="288"/>
      <c r="AZ96" s="288"/>
      <c r="BA96" s="288"/>
      <c r="BB96" s="288"/>
      <c r="BC96" s="288"/>
      <c r="BD96" s="288"/>
      <c r="BE96" s="288"/>
      <c r="BF96" s="288"/>
      <c r="BG96" s="288"/>
      <c r="BH96" s="288"/>
      <c r="BI96" s="288"/>
      <c r="BJ96" s="288"/>
      <c r="BK96" s="288"/>
      <c r="BL96" s="288"/>
      <c r="BM96" s="288"/>
      <c r="BN96" s="288"/>
      <c r="BO96" s="288"/>
      <c r="BP96" s="288"/>
      <c r="BQ96" s="288"/>
      <c r="BR96" s="288"/>
      <c r="BS96" s="288"/>
      <c r="BT96" s="288"/>
      <c r="BU96" s="288"/>
      <c r="BV96" s="288"/>
      <c r="BW96" s="288"/>
      <c r="BX96" s="288"/>
      <c r="BY96" s="288"/>
      <c r="BZ96" s="288"/>
      <c r="CA96" s="288"/>
      <c r="CB96" s="288"/>
      <c r="CC96" s="288"/>
      <c r="CD96" s="288"/>
      <c r="CE96" s="288"/>
      <c r="CF96" s="288"/>
      <c r="CG96" s="288"/>
      <c r="CH96" s="288"/>
      <c r="CI96" s="288"/>
      <c r="CJ96" s="288"/>
      <c r="CK96" s="288"/>
      <c r="CL96" s="288"/>
      <c r="CM96" s="288"/>
      <c r="CN96" s="288"/>
      <c r="CO96" s="288"/>
      <c r="CP96" s="288"/>
      <c r="CQ96" s="288"/>
      <c r="CR96" s="288"/>
      <c r="CS96" s="288"/>
      <c r="CT96" s="288"/>
      <c r="CU96" s="288"/>
      <c r="CV96" s="288"/>
      <c r="CW96" s="288"/>
      <c r="CX96" s="288"/>
      <c r="CY96" s="288"/>
      <c r="CZ96" s="288"/>
      <c r="DA96" s="288"/>
      <c r="DB96" s="288"/>
      <c r="DC96" s="288"/>
      <c r="DD96" s="288"/>
      <c r="DE96" s="288"/>
      <c r="DF96" s="288"/>
      <c r="DG96" s="288"/>
      <c r="DH96" s="288"/>
      <c r="DI96" s="288"/>
      <c r="DJ96" s="288"/>
      <c r="DK96" s="288"/>
      <c r="DL96" s="288"/>
      <c r="DM96" s="288"/>
      <c r="DN96" s="288"/>
      <c r="DO96" s="288"/>
      <c r="DP96" s="288"/>
      <c r="DQ96" s="288"/>
      <c r="DR96" s="288"/>
      <c r="DS96" s="288"/>
      <c r="DT96" s="288"/>
      <c r="DU96" s="288"/>
      <c r="DV96" s="288"/>
      <c r="DW96" s="288"/>
      <c r="DX96" s="288"/>
      <c r="DY96" s="288"/>
      <c r="DZ96" s="288"/>
      <c r="EA96" s="288"/>
      <c r="EB96" s="288"/>
      <c r="EC96" s="288"/>
    </row>
    <row r="97" spans="1:133" s="291" customFormat="1">
      <c r="A97" s="288"/>
      <c r="B97" s="351"/>
      <c r="C97" s="351"/>
      <c r="D97" s="351"/>
      <c r="E97" s="279"/>
      <c r="F97" s="279"/>
      <c r="G97" s="278"/>
      <c r="H97" s="278"/>
      <c r="I97" s="278"/>
      <c r="J97" s="279"/>
      <c r="K97" s="352"/>
      <c r="L97" s="290"/>
      <c r="M97" s="290"/>
      <c r="N97" s="288"/>
      <c r="O97" s="288"/>
      <c r="P97" s="288"/>
      <c r="Q97" s="288"/>
      <c r="R97" s="288"/>
      <c r="S97" s="265"/>
      <c r="T97" s="265"/>
      <c r="U97" s="265"/>
      <c r="V97" s="265"/>
      <c r="W97" s="265"/>
      <c r="X97" s="265"/>
      <c r="Y97" s="265"/>
      <c r="Z97" s="265"/>
      <c r="AA97" s="265"/>
      <c r="AB97" s="265"/>
      <c r="AC97" s="265"/>
      <c r="AD97" s="265"/>
      <c r="AE97" s="265"/>
      <c r="AF97" s="265"/>
      <c r="AG97" s="265"/>
      <c r="AH97" s="265"/>
      <c r="AI97" s="265"/>
      <c r="AJ97" s="265"/>
      <c r="AK97" s="265"/>
      <c r="AL97" s="265"/>
      <c r="AM97" s="265"/>
      <c r="AN97" s="265"/>
      <c r="AO97" s="265"/>
      <c r="AP97" s="265"/>
      <c r="AQ97" s="288"/>
      <c r="AR97" s="265"/>
      <c r="AS97" s="288"/>
      <c r="AT97" s="288"/>
      <c r="AU97" s="288"/>
      <c r="AV97" s="288"/>
      <c r="AW97" s="288"/>
      <c r="AX97" s="288"/>
      <c r="AY97" s="288"/>
      <c r="AZ97" s="288"/>
      <c r="BA97" s="288"/>
      <c r="BB97" s="288"/>
      <c r="BC97" s="288"/>
      <c r="BD97" s="288"/>
      <c r="BE97" s="288"/>
      <c r="BF97" s="288"/>
      <c r="BG97" s="288"/>
      <c r="BH97" s="288"/>
      <c r="BI97" s="288"/>
      <c r="BJ97" s="288"/>
      <c r="BK97" s="288"/>
      <c r="BL97" s="288"/>
      <c r="BM97" s="288"/>
      <c r="BN97" s="288"/>
      <c r="BO97" s="288"/>
      <c r="BP97" s="288"/>
      <c r="BQ97" s="288"/>
      <c r="BR97" s="288"/>
      <c r="BS97" s="288"/>
      <c r="BT97" s="288"/>
      <c r="BU97" s="288"/>
      <c r="BV97" s="288"/>
      <c r="BW97" s="288"/>
      <c r="BX97" s="288"/>
      <c r="BY97" s="288"/>
      <c r="BZ97" s="288"/>
      <c r="CA97" s="288"/>
      <c r="CB97" s="288"/>
      <c r="CC97" s="288"/>
      <c r="CD97" s="288"/>
      <c r="CE97" s="288"/>
      <c r="CF97" s="288"/>
      <c r="CG97" s="288"/>
      <c r="CH97" s="288"/>
      <c r="CI97" s="288"/>
      <c r="CJ97" s="288"/>
      <c r="CK97" s="288"/>
      <c r="CL97" s="288"/>
      <c r="CM97" s="288"/>
      <c r="CN97" s="288"/>
      <c r="CO97" s="288"/>
      <c r="CP97" s="288"/>
      <c r="CQ97" s="288"/>
      <c r="CR97" s="288"/>
      <c r="CS97" s="288"/>
      <c r="CT97" s="288"/>
      <c r="CU97" s="288"/>
      <c r="CV97" s="288"/>
      <c r="CW97" s="288"/>
      <c r="CX97" s="288"/>
      <c r="CY97" s="288"/>
      <c r="CZ97" s="288"/>
      <c r="DA97" s="288"/>
      <c r="DB97" s="288"/>
      <c r="DC97" s="288"/>
      <c r="DD97" s="288"/>
      <c r="DE97" s="288"/>
      <c r="DF97" s="288"/>
      <c r="DG97" s="288"/>
      <c r="DH97" s="288"/>
      <c r="DI97" s="288"/>
      <c r="DJ97" s="288"/>
      <c r="DK97" s="288"/>
      <c r="DL97" s="288"/>
      <c r="DM97" s="288"/>
      <c r="DN97" s="288"/>
      <c r="DO97" s="288"/>
      <c r="DP97" s="288"/>
      <c r="DQ97" s="288"/>
      <c r="DR97" s="288"/>
      <c r="DS97" s="288"/>
      <c r="DT97" s="288"/>
      <c r="DU97" s="288"/>
      <c r="DV97" s="288"/>
      <c r="DW97" s="288"/>
      <c r="DX97" s="288"/>
      <c r="DY97" s="288"/>
      <c r="DZ97" s="288"/>
      <c r="EA97" s="288"/>
      <c r="EB97" s="288"/>
      <c r="EC97" s="288"/>
    </row>
    <row r="98" spans="1:133" s="291" customFormat="1">
      <c r="A98" s="288"/>
      <c r="B98" s="351"/>
      <c r="C98" s="351"/>
      <c r="D98" s="351"/>
      <c r="E98" s="279"/>
      <c r="F98" s="279"/>
      <c r="G98" s="278"/>
      <c r="H98" s="278"/>
      <c r="I98" s="278"/>
      <c r="J98" s="279"/>
      <c r="K98" s="352"/>
      <c r="L98" s="290"/>
      <c r="M98" s="290"/>
      <c r="N98" s="288"/>
      <c r="O98" s="288"/>
      <c r="P98" s="288"/>
      <c r="Q98" s="288"/>
      <c r="R98" s="288"/>
      <c r="S98" s="265"/>
      <c r="T98" s="265"/>
      <c r="U98" s="265"/>
      <c r="V98" s="265"/>
      <c r="W98" s="265"/>
      <c r="X98" s="265"/>
      <c r="Y98" s="265"/>
      <c r="Z98" s="265"/>
      <c r="AA98" s="265"/>
      <c r="AB98" s="265"/>
      <c r="AC98" s="265"/>
      <c r="AD98" s="265"/>
      <c r="AE98" s="265"/>
      <c r="AF98" s="265"/>
      <c r="AG98" s="265"/>
      <c r="AH98" s="265"/>
      <c r="AI98" s="265"/>
      <c r="AJ98" s="265"/>
      <c r="AK98" s="265"/>
      <c r="AL98" s="265"/>
      <c r="AM98" s="265"/>
      <c r="AN98" s="265"/>
      <c r="AO98" s="265"/>
      <c r="AP98" s="265"/>
      <c r="AQ98" s="288"/>
      <c r="AR98" s="265"/>
      <c r="AS98" s="288"/>
      <c r="AT98" s="288"/>
      <c r="AU98" s="288"/>
      <c r="AV98" s="288"/>
      <c r="AW98" s="288"/>
      <c r="AX98" s="288"/>
      <c r="AY98" s="288"/>
      <c r="AZ98" s="288"/>
      <c r="BA98" s="288"/>
      <c r="BB98" s="288"/>
      <c r="BC98" s="288"/>
      <c r="BD98" s="288"/>
      <c r="BE98" s="288"/>
      <c r="BF98" s="288"/>
      <c r="BG98" s="288"/>
      <c r="BH98" s="288"/>
      <c r="BI98" s="288"/>
      <c r="BJ98" s="288"/>
      <c r="BK98" s="288"/>
      <c r="BL98" s="288"/>
      <c r="BM98" s="288"/>
      <c r="BN98" s="288"/>
      <c r="BO98" s="288"/>
      <c r="BP98" s="288"/>
      <c r="BQ98" s="288"/>
      <c r="BR98" s="288"/>
      <c r="BS98" s="288"/>
      <c r="BT98" s="288"/>
      <c r="BU98" s="288"/>
      <c r="BV98" s="288"/>
      <c r="BW98" s="288"/>
      <c r="BX98" s="288"/>
      <c r="BY98" s="288"/>
      <c r="BZ98" s="288"/>
      <c r="CA98" s="288"/>
      <c r="CB98" s="288"/>
      <c r="CC98" s="288"/>
      <c r="CD98" s="288"/>
      <c r="CE98" s="288"/>
      <c r="CF98" s="288"/>
      <c r="CG98" s="288"/>
      <c r="CH98" s="288"/>
      <c r="CI98" s="288"/>
      <c r="CJ98" s="288"/>
      <c r="CK98" s="288"/>
      <c r="CL98" s="288"/>
      <c r="CM98" s="288"/>
      <c r="CN98" s="288"/>
      <c r="CO98" s="288"/>
      <c r="CP98" s="288"/>
      <c r="CQ98" s="288"/>
      <c r="CR98" s="288"/>
      <c r="CS98" s="288"/>
      <c r="CT98" s="288"/>
      <c r="CU98" s="288"/>
      <c r="CV98" s="288"/>
      <c r="CW98" s="288"/>
      <c r="CX98" s="288"/>
      <c r="CY98" s="288"/>
      <c r="CZ98" s="288"/>
      <c r="DA98" s="288"/>
      <c r="DB98" s="288"/>
      <c r="DC98" s="288"/>
      <c r="DD98" s="288"/>
      <c r="DE98" s="288"/>
      <c r="DF98" s="288"/>
      <c r="DG98" s="288"/>
      <c r="DH98" s="288"/>
      <c r="DI98" s="288"/>
      <c r="DJ98" s="288"/>
      <c r="DK98" s="288"/>
      <c r="DL98" s="288"/>
      <c r="DM98" s="288"/>
      <c r="DN98" s="288"/>
      <c r="DO98" s="288"/>
      <c r="DP98" s="288"/>
      <c r="DQ98" s="288"/>
      <c r="DR98" s="288"/>
      <c r="DS98" s="288"/>
      <c r="DT98" s="288"/>
      <c r="DU98" s="288"/>
      <c r="DV98" s="288"/>
      <c r="DW98" s="288"/>
      <c r="DX98" s="288"/>
      <c r="DY98" s="288"/>
      <c r="DZ98" s="288"/>
      <c r="EA98" s="288"/>
      <c r="EB98" s="288"/>
      <c r="EC98" s="288"/>
    </row>
    <row r="99" spans="1:133" s="291" customFormat="1">
      <c r="A99" s="288"/>
      <c r="B99" s="351"/>
      <c r="C99" s="351"/>
      <c r="D99" s="351"/>
      <c r="E99" s="279"/>
      <c r="F99" s="279"/>
      <c r="G99" s="278"/>
      <c r="H99" s="278"/>
      <c r="I99" s="278"/>
      <c r="J99" s="279"/>
      <c r="K99" s="352"/>
      <c r="L99" s="290"/>
      <c r="M99" s="290"/>
      <c r="N99" s="288"/>
      <c r="O99" s="288"/>
      <c r="P99" s="288"/>
      <c r="Q99" s="288"/>
      <c r="R99" s="288"/>
      <c r="S99" s="265"/>
      <c r="T99" s="265"/>
      <c r="U99" s="265"/>
      <c r="V99" s="265"/>
      <c r="W99" s="265"/>
      <c r="X99" s="265"/>
      <c r="Y99" s="265"/>
      <c r="Z99" s="265"/>
      <c r="AA99" s="265"/>
      <c r="AB99" s="265"/>
      <c r="AC99" s="265"/>
      <c r="AD99" s="265"/>
      <c r="AE99" s="265"/>
      <c r="AF99" s="265"/>
      <c r="AG99" s="265"/>
      <c r="AH99" s="265"/>
      <c r="AI99" s="265"/>
      <c r="AJ99" s="265"/>
      <c r="AK99" s="265"/>
      <c r="AL99" s="265"/>
      <c r="AM99" s="265"/>
      <c r="AN99" s="265"/>
      <c r="AO99" s="265"/>
      <c r="AP99" s="265"/>
      <c r="AQ99" s="288"/>
      <c r="AR99" s="265"/>
      <c r="AS99" s="288"/>
      <c r="AT99" s="288"/>
      <c r="AU99" s="288"/>
      <c r="AV99" s="288"/>
      <c r="AW99" s="288"/>
      <c r="AX99" s="288"/>
      <c r="AY99" s="288"/>
      <c r="AZ99" s="288"/>
      <c r="BA99" s="288"/>
      <c r="BB99" s="288"/>
      <c r="BC99" s="288"/>
      <c r="BD99" s="288"/>
      <c r="BE99" s="288"/>
      <c r="BF99" s="288"/>
      <c r="BG99" s="288"/>
      <c r="BH99" s="288"/>
      <c r="BI99" s="288"/>
      <c r="BJ99" s="288"/>
      <c r="BK99" s="288"/>
      <c r="BL99" s="288"/>
      <c r="BM99" s="288"/>
      <c r="BN99" s="288"/>
      <c r="BO99" s="288"/>
      <c r="BP99" s="288"/>
      <c r="BQ99" s="288"/>
      <c r="BR99" s="288"/>
      <c r="BS99" s="288"/>
      <c r="BT99" s="288"/>
      <c r="BU99" s="288"/>
      <c r="BV99" s="288"/>
      <c r="BW99" s="288"/>
      <c r="BX99" s="288"/>
      <c r="BY99" s="288"/>
      <c r="BZ99" s="288"/>
      <c r="CA99" s="288"/>
      <c r="CB99" s="288"/>
      <c r="CC99" s="288"/>
      <c r="CD99" s="288"/>
      <c r="CE99" s="288"/>
      <c r="CF99" s="288"/>
      <c r="CG99" s="288"/>
      <c r="CH99" s="288"/>
      <c r="CI99" s="288"/>
      <c r="CJ99" s="288"/>
      <c r="CK99" s="288"/>
      <c r="CL99" s="288"/>
      <c r="CM99" s="288"/>
      <c r="CN99" s="288"/>
      <c r="CO99" s="288"/>
      <c r="CP99" s="288"/>
      <c r="CQ99" s="288"/>
      <c r="CR99" s="288"/>
      <c r="CS99" s="288"/>
      <c r="CT99" s="288"/>
      <c r="CU99" s="288"/>
      <c r="CV99" s="288"/>
      <c r="CW99" s="288"/>
      <c r="CX99" s="288"/>
      <c r="CY99" s="288"/>
      <c r="CZ99" s="288"/>
      <c r="DA99" s="288"/>
      <c r="DB99" s="288"/>
      <c r="DC99" s="288"/>
      <c r="DD99" s="288"/>
      <c r="DE99" s="288"/>
      <c r="DF99" s="288"/>
      <c r="DG99" s="288"/>
      <c r="DH99" s="288"/>
      <c r="DI99" s="288"/>
      <c r="DJ99" s="288"/>
      <c r="DK99" s="288"/>
      <c r="DL99" s="288"/>
      <c r="DM99" s="288"/>
      <c r="DN99" s="288"/>
      <c r="DO99" s="288"/>
      <c r="DP99" s="288"/>
      <c r="DQ99" s="288"/>
      <c r="DR99" s="288"/>
      <c r="DS99" s="288"/>
      <c r="DT99" s="288"/>
      <c r="DU99" s="288"/>
      <c r="DV99" s="288"/>
      <c r="DW99" s="288"/>
      <c r="DX99" s="288"/>
      <c r="DY99" s="288"/>
      <c r="DZ99" s="288"/>
      <c r="EA99" s="288"/>
      <c r="EB99" s="288"/>
      <c r="EC99" s="288"/>
    </row>
    <row r="100" spans="1:133" s="291" customFormat="1">
      <c r="A100" s="288"/>
      <c r="B100" s="351"/>
      <c r="C100" s="351"/>
      <c r="D100" s="351"/>
      <c r="E100" s="279"/>
      <c r="F100" s="279"/>
      <c r="G100" s="278"/>
      <c r="H100" s="278"/>
      <c r="I100" s="278"/>
      <c r="J100" s="279"/>
      <c r="K100" s="352"/>
      <c r="L100" s="290"/>
      <c r="M100" s="290"/>
      <c r="N100" s="288"/>
      <c r="O100" s="288"/>
      <c r="P100" s="288"/>
      <c r="Q100" s="288"/>
      <c r="R100" s="288"/>
      <c r="S100" s="265"/>
      <c r="T100" s="265"/>
      <c r="U100" s="265"/>
      <c r="V100" s="265"/>
      <c r="W100" s="265"/>
      <c r="X100" s="265"/>
      <c r="Y100" s="265"/>
      <c r="Z100" s="265"/>
      <c r="AA100" s="265"/>
      <c r="AB100" s="265"/>
      <c r="AC100" s="265"/>
      <c r="AD100" s="265"/>
      <c r="AE100" s="265"/>
      <c r="AF100" s="265"/>
      <c r="AG100" s="265"/>
      <c r="AH100" s="265"/>
      <c r="AI100" s="265"/>
      <c r="AJ100" s="265"/>
      <c r="AK100" s="265"/>
      <c r="AL100" s="265"/>
      <c r="AM100" s="265"/>
      <c r="AN100" s="265"/>
      <c r="AO100" s="265"/>
      <c r="AP100" s="265"/>
      <c r="AQ100" s="288"/>
      <c r="AR100" s="265"/>
      <c r="AS100" s="288"/>
      <c r="AT100" s="288"/>
      <c r="AU100" s="288"/>
      <c r="AV100" s="288"/>
      <c r="AW100" s="288"/>
      <c r="AX100" s="288"/>
      <c r="AY100" s="288"/>
      <c r="AZ100" s="288"/>
      <c r="BA100" s="288"/>
      <c r="BB100" s="288"/>
      <c r="BC100" s="288"/>
      <c r="BD100" s="288"/>
      <c r="BE100" s="288"/>
      <c r="BF100" s="288"/>
      <c r="BG100" s="288"/>
      <c r="BH100" s="288"/>
      <c r="BI100" s="288"/>
      <c r="BJ100" s="288"/>
      <c r="BK100" s="288"/>
      <c r="BL100" s="288"/>
      <c r="BM100" s="288"/>
      <c r="BN100" s="288"/>
      <c r="BO100" s="288"/>
      <c r="BP100" s="288"/>
      <c r="BQ100" s="288"/>
      <c r="BR100" s="288"/>
      <c r="BS100" s="288"/>
      <c r="BT100" s="288"/>
      <c r="BU100" s="288"/>
      <c r="BV100" s="288"/>
      <c r="BW100" s="288"/>
      <c r="BX100" s="288"/>
      <c r="BY100" s="288"/>
      <c r="BZ100" s="288"/>
      <c r="CA100" s="288"/>
      <c r="CB100" s="288"/>
      <c r="CC100" s="288"/>
      <c r="CD100" s="288"/>
      <c r="CE100" s="288"/>
      <c r="CF100" s="288"/>
      <c r="CG100" s="288"/>
      <c r="CH100" s="288"/>
      <c r="CI100" s="288"/>
      <c r="CJ100" s="288"/>
      <c r="CK100" s="288"/>
      <c r="CL100" s="288"/>
      <c r="CM100" s="288"/>
      <c r="CN100" s="288"/>
      <c r="CO100" s="288"/>
      <c r="CP100" s="288"/>
      <c r="CQ100" s="288"/>
      <c r="CR100" s="288"/>
      <c r="CS100" s="288"/>
      <c r="CT100" s="288"/>
      <c r="CU100" s="288"/>
      <c r="CV100" s="288"/>
      <c r="CW100" s="288"/>
      <c r="CX100" s="288"/>
      <c r="CY100" s="288"/>
      <c r="CZ100" s="288"/>
      <c r="DA100" s="288"/>
      <c r="DB100" s="288"/>
      <c r="DC100" s="288"/>
      <c r="DD100" s="288"/>
      <c r="DE100" s="288"/>
      <c r="DF100" s="288"/>
      <c r="DG100" s="288"/>
      <c r="DH100" s="288"/>
      <c r="DI100" s="288"/>
      <c r="DJ100" s="288"/>
      <c r="DK100" s="288"/>
      <c r="DL100" s="288"/>
      <c r="DM100" s="288"/>
      <c r="DN100" s="288"/>
      <c r="DO100" s="288"/>
      <c r="DP100" s="288"/>
      <c r="DQ100" s="288"/>
      <c r="DR100" s="288"/>
      <c r="DS100" s="288"/>
      <c r="DT100" s="288"/>
      <c r="DU100" s="288"/>
      <c r="DV100" s="288"/>
      <c r="DW100" s="288"/>
      <c r="DX100" s="288"/>
      <c r="DY100" s="288"/>
      <c r="DZ100" s="288"/>
      <c r="EA100" s="288"/>
      <c r="EB100" s="288"/>
      <c r="EC100" s="288"/>
    </row>
    <row r="101" spans="1:133" s="291" customFormat="1">
      <c r="A101" s="288"/>
      <c r="B101" s="351"/>
      <c r="C101" s="351"/>
      <c r="D101" s="351"/>
      <c r="E101" s="279"/>
      <c r="F101" s="279"/>
      <c r="G101" s="278"/>
      <c r="H101" s="278"/>
      <c r="I101" s="278"/>
      <c r="J101" s="279"/>
      <c r="K101" s="352"/>
      <c r="L101" s="290"/>
      <c r="M101" s="290"/>
      <c r="N101" s="288"/>
      <c r="O101" s="288"/>
      <c r="P101" s="288"/>
      <c r="Q101" s="288"/>
      <c r="R101" s="288"/>
      <c r="S101" s="265"/>
      <c r="T101" s="265"/>
      <c r="U101" s="265"/>
      <c r="V101" s="265"/>
      <c r="W101" s="265"/>
      <c r="X101" s="265"/>
      <c r="Y101" s="265"/>
      <c r="Z101" s="265"/>
      <c r="AA101" s="265"/>
      <c r="AB101" s="265"/>
      <c r="AC101" s="265"/>
      <c r="AD101" s="265"/>
      <c r="AE101" s="265"/>
      <c r="AF101" s="265"/>
      <c r="AG101" s="265"/>
      <c r="AH101" s="265"/>
      <c r="AI101" s="265"/>
      <c r="AJ101" s="265"/>
      <c r="AK101" s="265"/>
      <c r="AL101" s="265"/>
      <c r="AM101" s="265"/>
      <c r="AN101" s="265"/>
      <c r="AO101" s="265"/>
      <c r="AP101" s="265"/>
      <c r="AQ101" s="288"/>
      <c r="AR101" s="265"/>
      <c r="AS101" s="288"/>
      <c r="AT101" s="288"/>
      <c r="AU101" s="288"/>
      <c r="AV101" s="288"/>
      <c r="AW101" s="288"/>
      <c r="AX101" s="288"/>
      <c r="AY101" s="288"/>
      <c r="AZ101" s="288"/>
      <c r="BA101" s="288"/>
      <c r="BB101" s="288"/>
      <c r="BC101" s="288"/>
      <c r="BD101" s="288"/>
      <c r="BE101" s="288"/>
      <c r="BF101" s="288"/>
      <c r="BG101" s="288"/>
      <c r="BH101" s="288"/>
      <c r="BI101" s="288"/>
      <c r="BJ101" s="288"/>
      <c r="BK101" s="288"/>
      <c r="BL101" s="288"/>
      <c r="BM101" s="288"/>
      <c r="BN101" s="288"/>
      <c r="BO101" s="288"/>
      <c r="BP101" s="288"/>
      <c r="BQ101" s="288"/>
      <c r="BR101" s="288"/>
      <c r="BS101" s="288"/>
      <c r="BT101" s="288"/>
      <c r="BU101" s="288"/>
      <c r="BV101" s="288"/>
      <c r="BW101" s="288"/>
      <c r="BX101" s="288"/>
      <c r="BY101" s="288"/>
      <c r="BZ101" s="288"/>
      <c r="CA101" s="288"/>
      <c r="CB101" s="288"/>
      <c r="CC101" s="288"/>
      <c r="CD101" s="288"/>
      <c r="CE101" s="288"/>
      <c r="CF101" s="288"/>
      <c r="CG101" s="288"/>
      <c r="CH101" s="288"/>
      <c r="CI101" s="288"/>
      <c r="CJ101" s="288"/>
      <c r="CK101" s="288"/>
      <c r="CL101" s="288"/>
      <c r="CM101" s="288"/>
      <c r="CN101" s="288"/>
      <c r="CO101" s="288"/>
      <c r="CP101" s="288"/>
      <c r="CQ101" s="288"/>
      <c r="CR101" s="288"/>
      <c r="CS101" s="288"/>
      <c r="CT101" s="288"/>
      <c r="CU101" s="288"/>
      <c r="CV101" s="288"/>
      <c r="CW101" s="288"/>
      <c r="CX101" s="288"/>
      <c r="CY101" s="288"/>
      <c r="CZ101" s="288"/>
      <c r="DA101" s="288"/>
      <c r="DB101" s="288"/>
      <c r="DC101" s="288"/>
      <c r="DD101" s="288"/>
      <c r="DE101" s="288"/>
      <c r="DF101" s="288"/>
      <c r="DG101" s="288"/>
      <c r="DH101" s="288"/>
      <c r="DI101" s="288"/>
      <c r="DJ101" s="288"/>
      <c r="DK101" s="288"/>
      <c r="DL101" s="288"/>
      <c r="DM101" s="288"/>
      <c r="DN101" s="288"/>
      <c r="DO101" s="288"/>
      <c r="DP101" s="288"/>
      <c r="DQ101" s="288"/>
      <c r="DR101" s="288"/>
      <c r="DS101" s="288"/>
      <c r="DT101" s="288"/>
      <c r="DU101" s="288"/>
      <c r="DV101" s="288"/>
      <c r="DW101" s="288"/>
      <c r="DX101" s="288"/>
      <c r="DY101" s="288"/>
      <c r="DZ101" s="288"/>
      <c r="EA101" s="288"/>
      <c r="EB101" s="288"/>
      <c r="EC101" s="288"/>
    </row>
    <row r="102" spans="1:133" s="291" customFormat="1">
      <c r="A102" s="288"/>
      <c r="B102" s="351"/>
      <c r="C102" s="351"/>
      <c r="D102" s="351"/>
      <c r="E102" s="279"/>
      <c r="F102" s="279"/>
      <c r="G102" s="278"/>
      <c r="H102" s="278"/>
      <c r="I102" s="278"/>
      <c r="J102" s="279"/>
      <c r="K102" s="352"/>
      <c r="L102" s="290"/>
      <c r="M102" s="290"/>
      <c r="N102" s="288"/>
      <c r="O102" s="288"/>
      <c r="P102" s="288"/>
      <c r="Q102" s="288"/>
      <c r="R102" s="288"/>
      <c r="S102" s="265"/>
      <c r="T102" s="265"/>
      <c r="U102" s="265"/>
      <c r="V102" s="265"/>
      <c r="W102" s="265"/>
      <c r="X102" s="265"/>
      <c r="Y102" s="265"/>
      <c r="Z102" s="265"/>
      <c r="AA102" s="265"/>
      <c r="AB102" s="265"/>
      <c r="AC102" s="265"/>
      <c r="AD102" s="265"/>
      <c r="AE102" s="265"/>
      <c r="AF102" s="265"/>
      <c r="AG102" s="265"/>
      <c r="AH102" s="265"/>
      <c r="AI102" s="265"/>
      <c r="AJ102" s="265"/>
      <c r="AK102" s="265"/>
      <c r="AL102" s="265"/>
      <c r="AM102" s="265"/>
      <c r="AN102" s="265"/>
      <c r="AO102" s="265"/>
      <c r="AP102" s="265"/>
      <c r="AQ102" s="288"/>
      <c r="AR102" s="265"/>
      <c r="AS102" s="288"/>
      <c r="AT102" s="288"/>
      <c r="AU102" s="288"/>
      <c r="AV102" s="288"/>
      <c r="AW102" s="288"/>
      <c r="AX102" s="288"/>
      <c r="AY102" s="288"/>
      <c r="AZ102" s="288"/>
      <c r="BA102" s="288"/>
      <c r="BB102" s="288"/>
      <c r="BC102" s="288"/>
      <c r="BD102" s="288"/>
      <c r="BE102" s="288"/>
      <c r="BF102" s="288"/>
      <c r="BG102" s="288"/>
      <c r="BH102" s="288"/>
      <c r="BI102" s="288"/>
      <c r="BJ102" s="288"/>
      <c r="BK102" s="288"/>
      <c r="BL102" s="288"/>
      <c r="BM102" s="288"/>
      <c r="BN102" s="288"/>
      <c r="BO102" s="288"/>
      <c r="BP102" s="288"/>
      <c r="BQ102" s="288"/>
      <c r="BR102" s="288"/>
      <c r="BS102" s="288"/>
      <c r="BT102" s="288"/>
      <c r="BU102" s="288"/>
      <c r="BV102" s="288"/>
      <c r="BW102" s="288"/>
      <c r="BX102" s="288"/>
      <c r="BY102" s="288"/>
      <c r="BZ102" s="288"/>
      <c r="CA102" s="288"/>
      <c r="CB102" s="288"/>
      <c r="CC102" s="288"/>
      <c r="CD102" s="288"/>
      <c r="CE102" s="288"/>
      <c r="CF102" s="288"/>
      <c r="CG102" s="288"/>
      <c r="CH102" s="288"/>
      <c r="CI102" s="288"/>
      <c r="CJ102" s="288"/>
      <c r="CK102" s="288"/>
      <c r="CL102" s="288"/>
      <c r="CM102" s="288"/>
      <c r="CN102" s="288"/>
      <c r="CO102" s="288"/>
      <c r="CP102" s="288"/>
      <c r="CQ102" s="288"/>
      <c r="CR102" s="288"/>
      <c r="CS102" s="288"/>
      <c r="CT102" s="288"/>
      <c r="CU102" s="288"/>
      <c r="CV102" s="288"/>
      <c r="CW102" s="288"/>
      <c r="CX102" s="288"/>
      <c r="CY102" s="288"/>
      <c r="CZ102" s="288"/>
      <c r="DA102" s="288"/>
      <c r="DB102" s="288"/>
      <c r="DC102" s="288"/>
      <c r="DD102" s="288"/>
      <c r="DE102" s="288"/>
      <c r="DF102" s="288"/>
      <c r="DG102" s="288"/>
      <c r="DH102" s="288"/>
      <c r="DI102" s="288"/>
      <c r="DJ102" s="288"/>
      <c r="DK102" s="288"/>
      <c r="DL102" s="288"/>
      <c r="DM102" s="288"/>
      <c r="DN102" s="288"/>
      <c r="DO102" s="288"/>
      <c r="DP102" s="288"/>
      <c r="DQ102" s="288"/>
      <c r="DR102" s="288"/>
      <c r="DS102" s="288"/>
      <c r="DT102" s="288"/>
      <c r="DU102" s="288"/>
      <c r="DV102" s="288"/>
      <c r="DW102" s="288"/>
      <c r="DX102" s="288"/>
      <c r="DY102" s="288"/>
      <c r="DZ102" s="288"/>
      <c r="EA102" s="288"/>
      <c r="EB102" s="288"/>
      <c r="EC102" s="288"/>
    </row>
    <row r="103" spans="1:133" s="291" customFormat="1">
      <c r="A103" s="288"/>
      <c r="B103" s="351"/>
      <c r="C103" s="351"/>
      <c r="D103" s="351"/>
      <c r="E103" s="279"/>
      <c r="F103" s="279"/>
      <c r="G103" s="278"/>
      <c r="H103" s="278"/>
      <c r="I103" s="278"/>
      <c r="J103" s="279"/>
      <c r="K103" s="352"/>
      <c r="L103" s="290"/>
      <c r="M103" s="290"/>
      <c r="N103" s="288"/>
      <c r="O103" s="288"/>
      <c r="P103" s="288"/>
      <c r="Q103" s="288"/>
      <c r="R103" s="288"/>
      <c r="S103" s="265"/>
      <c r="T103" s="265"/>
      <c r="U103" s="265"/>
      <c r="V103" s="265"/>
      <c r="W103" s="265"/>
      <c r="X103" s="265"/>
      <c r="Y103" s="265"/>
      <c r="Z103" s="265"/>
      <c r="AA103" s="265"/>
      <c r="AB103" s="265"/>
      <c r="AC103" s="265"/>
      <c r="AD103" s="265"/>
      <c r="AE103" s="265"/>
      <c r="AF103" s="265"/>
      <c r="AG103" s="265"/>
      <c r="AH103" s="265"/>
      <c r="AI103" s="265"/>
      <c r="AJ103" s="265"/>
      <c r="AK103" s="265"/>
      <c r="AL103" s="265"/>
      <c r="AM103" s="265"/>
      <c r="AN103" s="265"/>
      <c r="AO103" s="265"/>
      <c r="AP103" s="265"/>
      <c r="AQ103" s="288"/>
      <c r="AR103" s="265"/>
      <c r="AS103" s="288"/>
      <c r="AT103" s="288"/>
      <c r="AU103" s="288"/>
      <c r="AV103" s="288"/>
      <c r="AW103" s="288"/>
      <c r="AX103" s="288"/>
      <c r="AY103" s="288"/>
      <c r="AZ103" s="288"/>
      <c r="BA103" s="288"/>
      <c r="BB103" s="288"/>
      <c r="BC103" s="288"/>
      <c r="BD103" s="288"/>
      <c r="BE103" s="288"/>
      <c r="BF103" s="288"/>
      <c r="BG103" s="288"/>
      <c r="BH103" s="288"/>
      <c r="BI103" s="288"/>
      <c r="BJ103" s="288"/>
      <c r="BK103" s="288"/>
      <c r="BL103" s="288"/>
      <c r="BM103" s="288"/>
      <c r="BN103" s="288"/>
      <c r="BO103" s="288"/>
      <c r="BP103" s="288"/>
      <c r="BQ103" s="288"/>
      <c r="BR103" s="288"/>
      <c r="BS103" s="288"/>
      <c r="BT103" s="288"/>
      <c r="BU103" s="288"/>
      <c r="BV103" s="288"/>
      <c r="BW103" s="288"/>
      <c r="BX103" s="288"/>
      <c r="BY103" s="288"/>
      <c r="BZ103" s="288"/>
      <c r="CA103" s="288"/>
      <c r="CB103" s="288"/>
      <c r="CC103" s="288"/>
      <c r="CD103" s="288"/>
      <c r="CE103" s="288"/>
      <c r="CF103" s="288"/>
      <c r="CG103" s="288"/>
      <c r="CH103" s="288"/>
      <c r="CI103" s="288"/>
      <c r="CJ103" s="288"/>
      <c r="CK103" s="288"/>
      <c r="CL103" s="288"/>
      <c r="CM103" s="288"/>
      <c r="CN103" s="288"/>
      <c r="CO103" s="288"/>
      <c r="CP103" s="288"/>
      <c r="CQ103" s="288"/>
      <c r="CR103" s="288"/>
      <c r="CS103" s="288"/>
      <c r="CT103" s="288"/>
      <c r="CU103" s="288"/>
      <c r="CV103" s="288"/>
      <c r="CW103" s="288"/>
      <c r="CX103" s="288"/>
      <c r="CY103" s="288"/>
      <c r="CZ103" s="288"/>
      <c r="DA103" s="288"/>
      <c r="DB103" s="288"/>
      <c r="DC103" s="288"/>
      <c r="DD103" s="288"/>
      <c r="DE103" s="288"/>
      <c r="DF103" s="288"/>
      <c r="DG103" s="288"/>
      <c r="DH103" s="288"/>
      <c r="DI103" s="288"/>
      <c r="DJ103" s="288"/>
      <c r="DK103" s="288"/>
      <c r="DL103" s="288"/>
      <c r="DM103" s="288"/>
      <c r="DN103" s="288"/>
      <c r="DO103" s="288"/>
      <c r="DP103" s="288"/>
      <c r="DQ103" s="288"/>
      <c r="DR103" s="288"/>
      <c r="DS103" s="288"/>
      <c r="DT103" s="288"/>
      <c r="DU103" s="288"/>
      <c r="DV103" s="288"/>
      <c r="DW103" s="288"/>
      <c r="DX103" s="288"/>
      <c r="DY103" s="288"/>
      <c r="DZ103" s="288"/>
      <c r="EA103" s="288"/>
      <c r="EB103" s="288"/>
      <c r="EC103" s="288"/>
    </row>
    <row r="104" spans="1:133" s="291" customFormat="1">
      <c r="A104" s="288"/>
      <c r="B104" s="351"/>
      <c r="C104" s="351"/>
      <c r="D104" s="351"/>
      <c r="E104" s="279"/>
      <c r="F104" s="279"/>
      <c r="G104" s="278"/>
      <c r="H104" s="278"/>
      <c r="I104" s="278"/>
      <c r="J104" s="279"/>
      <c r="K104" s="352"/>
      <c r="L104" s="290"/>
      <c r="M104" s="290"/>
      <c r="N104" s="288"/>
      <c r="O104" s="288"/>
      <c r="P104" s="288"/>
      <c r="Q104" s="288"/>
      <c r="R104" s="288"/>
      <c r="S104" s="265"/>
      <c r="T104" s="265"/>
      <c r="U104" s="265"/>
      <c r="V104" s="265"/>
      <c r="W104" s="265"/>
      <c r="X104" s="265"/>
      <c r="Y104" s="265"/>
      <c r="Z104" s="265"/>
      <c r="AA104" s="265"/>
      <c r="AB104" s="265"/>
      <c r="AC104" s="265"/>
      <c r="AD104" s="265"/>
      <c r="AE104" s="265"/>
      <c r="AF104" s="265"/>
      <c r="AG104" s="265"/>
      <c r="AH104" s="265"/>
      <c r="AI104" s="265"/>
      <c r="AJ104" s="265"/>
      <c r="AK104" s="265"/>
      <c r="AL104" s="265"/>
      <c r="AM104" s="265"/>
      <c r="AN104" s="265"/>
      <c r="AO104" s="265"/>
      <c r="AP104" s="265"/>
      <c r="AQ104" s="288"/>
      <c r="AR104" s="265"/>
      <c r="AS104" s="288"/>
      <c r="AT104" s="288"/>
      <c r="AU104" s="288"/>
      <c r="AV104" s="288"/>
      <c r="AW104" s="288"/>
      <c r="AX104" s="288"/>
      <c r="AY104" s="288"/>
      <c r="AZ104" s="288"/>
      <c r="BA104" s="288"/>
      <c r="BB104" s="288"/>
      <c r="BC104" s="288"/>
      <c r="BD104" s="288"/>
      <c r="BE104" s="288"/>
      <c r="BF104" s="288"/>
      <c r="BG104" s="288"/>
      <c r="BH104" s="288"/>
      <c r="BI104" s="288"/>
      <c r="BJ104" s="288"/>
      <c r="BK104" s="288"/>
      <c r="BL104" s="288"/>
      <c r="BM104" s="288"/>
      <c r="BN104" s="288"/>
      <c r="BO104" s="288"/>
      <c r="BP104" s="288"/>
      <c r="BQ104" s="288"/>
      <c r="BR104" s="288"/>
      <c r="BS104" s="288"/>
      <c r="BT104" s="288"/>
      <c r="BU104" s="288"/>
      <c r="BV104" s="288"/>
      <c r="BW104" s="288"/>
      <c r="BX104" s="288"/>
      <c r="BY104" s="288"/>
      <c r="BZ104" s="288"/>
      <c r="CA104" s="288"/>
      <c r="CB104" s="288"/>
      <c r="CC104" s="288"/>
      <c r="CD104" s="288"/>
      <c r="CE104" s="288"/>
      <c r="CF104" s="288"/>
      <c r="CG104" s="288"/>
      <c r="CH104" s="288"/>
      <c r="CI104" s="288"/>
      <c r="CJ104" s="288"/>
      <c r="CK104" s="288"/>
      <c r="CL104" s="288"/>
      <c r="CM104" s="288"/>
      <c r="CN104" s="288"/>
      <c r="CO104" s="288"/>
      <c r="CP104" s="288"/>
      <c r="CQ104" s="288"/>
      <c r="CR104" s="288"/>
      <c r="CS104" s="288"/>
      <c r="CT104" s="288"/>
      <c r="CU104" s="288"/>
      <c r="CV104" s="288"/>
      <c r="CW104" s="288"/>
      <c r="CX104" s="288"/>
      <c r="CY104" s="288"/>
      <c r="CZ104" s="288"/>
      <c r="DA104" s="288"/>
      <c r="DB104" s="288"/>
      <c r="DC104" s="288"/>
      <c r="DD104" s="288"/>
      <c r="DE104" s="288"/>
      <c r="DF104" s="288"/>
      <c r="DG104" s="288"/>
      <c r="DH104" s="288"/>
      <c r="DI104" s="288"/>
      <c r="DJ104" s="288"/>
      <c r="DK104" s="288"/>
      <c r="DL104" s="288"/>
      <c r="DM104" s="288"/>
      <c r="DN104" s="288"/>
      <c r="DO104" s="288"/>
      <c r="DP104" s="288"/>
      <c r="DQ104" s="288"/>
      <c r="DR104" s="288"/>
      <c r="DS104" s="288"/>
      <c r="DT104" s="288"/>
      <c r="DU104" s="288"/>
      <c r="DV104" s="288"/>
      <c r="DW104" s="288"/>
      <c r="DX104" s="288"/>
      <c r="DY104" s="288"/>
      <c r="DZ104" s="288"/>
      <c r="EA104" s="288"/>
      <c r="EB104" s="288"/>
      <c r="EC104" s="288"/>
    </row>
    <row r="105" spans="1:133" s="291" customFormat="1">
      <c r="A105" s="288"/>
      <c r="B105" s="351"/>
      <c r="C105" s="351"/>
      <c r="D105" s="351"/>
      <c r="E105" s="279"/>
      <c r="F105" s="279"/>
      <c r="G105" s="278"/>
      <c r="H105" s="278"/>
      <c r="I105" s="278"/>
      <c r="J105" s="279"/>
      <c r="K105" s="352"/>
      <c r="L105" s="290"/>
      <c r="M105" s="290"/>
      <c r="N105" s="288"/>
      <c r="O105" s="288"/>
      <c r="P105" s="288"/>
      <c r="Q105" s="288"/>
      <c r="R105" s="288"/>
      <c r="S105" s="265"/>
      <c r="T105" s="265"/>
      <c r="U105" s="265"/>
      <c r="V105" s="265"/>
      <c r="W105" s="265"/>
      <c r="X105" s="265"/>
      <c r="Y105" s="265"/>
      <c r="Z105" s="265"/>
      <c r="AA105" s="265"/>
      <c r="AB105" s="265"/>
      <c r="AC105" s="265"/>
      <c r="AD105" s="265"/>
      <c r="AE105" s="265"/>
      <c r="AF105" s="265"/>
      <c r="AG105" s="265"/>
      <c r="AH105" s="265"/>
      <c r="AI105" s="265"/>
      <c r="AJ105" s="265"/>
      <c r="AK105" s="265"/>
      <c r="AL105" s="265"/>
      <c r="AM105" s="265"/>
      <c r="AN105" s="265"/>
      <c r="AO105" s="265"/>
      <c r="AP105" s="265"/>
      <c r="AQ105" s="288"/>
      <c r="AR105" s="265"/>
      <c r="AS105" s="288"/>
      <c r="AT105" s="288"/>
      <c r="AU105" s="288"/>
      <c r="AV105" s="288"/>
      <c r="AW105" s="288"/>
      <c r="AX105" s="288"/>
      <c r="AY105" s="288"/>
      <c r="AZ105" s="288"/>
      <c r="BA105" s="288"/>
      <c r="BB105" s="288"/>
      <c r="BC105" s="288"/>
      <c r="BD105" s="288"/>
      <c r="BE105" s="288"/>
      <c r="BF105" s="288"/>
      <c r="BG105" s="288"/>
      <c r="BH105" s="288"/>
      <c r="BI105" s="288"/>
      <c r="BJ105" s="288"/>
      <c r="BK105" s="288"/>
      <c r="BL105" s="288"/>
      <c r="BM105" s="288"/>
      <c r="BN105" s="288"/>
      <c r="BO105" s="288"/>
      <c r="BP105" s="288"/>
      <c r="BQ105" s="288"/>
      <c r="BR105" s="288"/>
      <c r="BS105" s="288"/>
      <c r="BT105" s="288"/>
      <c r="BU105" s="288"/>
      <c r="BV105" s="288"/>
      <c r="BW105" s="288"/>
      <c r="BX105" s="288"/>
      <c r="BY105" s="288"/>
      <c r="BZ105" s="288"/>
      <c r="CA105" s="288"/>
      <c r="CB105" s="288"/>
      <c r="CC105" s="288"/>
      <c r="CD105" s="288"/>
      <c r="CE105" s="288"/>
      <c r="CF105" s="288"/>
      <c r="CG105" s="288"/>
      <c r="CH105" s="288"/>
      <c r="CI105" s="288"/>
      <c r="CJ105" s="288"/>
      <c r="CK105" s="288"/>
      <c r="CL105" s="288"/>
      <c r="CM105" s="288"/>
      <c r="CN105" s="288"/>
      <c r="CO105" s="288"/>
      <c r="CP105" s="288"/>
      <c r="CQ105" s="288"/>
      <c r="CR105" s="288"/>
      <c r="CS105" s="288"/>
      <c r="CT105" s="288"/>
      <c r="CU105" s="288"/>
      <c r="CV105" s="288"/>
      <c r="CW105" s="288"/>
      <c r="CX105" s="288"/>
      <c r="CY105" s="288"/>
      <c r="CZ105" s="288"/>
      <c r="DA105" s="288"/>
      <c r="DB105" s="288"/>
      <c r="DC105" s="288"/>
      <c r="DD105" s="288"/>
      <c r="DE105" s="288"/>
      <c r="DF105" s="288"/>
      <c r="DG105" s="288"/>
      <c r="DH105" s="288"/>
      <c r="DI105" s="288"/>
      <c r="DJ105" s="288"/>
      <c r="DK105" s="288"/>
      <c r="DL105" s="288"/>
      <c r="DM105" s="288"/>
      <c r="DN105" s="288"/>
      <c r="DO105" s="288"/>
      <c r="DP105" s="288"/>
      <c r="DQ105" s="288"/>
      <c r="DR105" s="288"/>
      <c r="DS105" s="288"/>
      <c r="DT105" s="288"/>
      <c r="DU105" s="288"/>
      <c r="DV105" s="288"/>
      <c r="DW105" s="288"/>
      <c r="DX105" s="288"/>
      <c r="DY105" s="288"/>
      <c r="DZ105" s="288"/>
      <c r="EA105" s="288"/>
      <c r="EB105" s="288"/>
      <c r="EC105" s="288"/>
    </row>
    <row r="106" spans="1:133" s="291" customFormat="1">
      <c r="A106" s="288"/>
      <c r="B106" s="351"/>
      <c r="C106" s="351"/>
      <c r="D106" s="351"/>
      <c r="E106" s="279"/>
      <c r="F106" s="279"/>
      <c r="G106" s="278"/>
      <c r="H106" s="278"/>
      <c r="I106" s="278"/>
      <c r="J106" s="279"/>
      <c r="K106" s="352"/>
      <c r="L106" s="290"/>
      <c r="M106" s="290"/>
      <c r="N106" s="288"/>
      <c r="O106" s="288"/>
      <c r="P106" s="288"/>
      <c r="Q106" s="288"/>
      <c r="R106" s="288"/>
      <c r="S106" s="265"/>
      <c r="T106" s="265"/>
      <c r="U106" s="265"/>
      <c r="V106" s="265"/>
      <c r="W106" s="265"/>
      <c r="X106" s="265"/>
      <c r="Y106" s="265"/>
      <c r="Z106" s="265"/>
      <c r="AA106" s="265"/>
      <c r="AB106" s="265"/>
      <c r="AC106" s="265"/>
      <c r="AD106" s="265"/>
      <c r="AE106" s="265"/>
      <c r="AF106" s="265"/>
      <c r="AG106" s="265"/>
      <c r="AH106" s="265"/>
      <c r="AI106" s="265"/>
      <c r="AJ106" s="265"/>
      <c r="AK106" s="265"/>
      <c r="AL106" s="265"/>
      <c r="AM106" s="265"/>
      <c r="AN106" s="265"/>
      <c r="AO106" s="265"/>
      <c r="AP106" s="265"/>
      <c r="AQ106" s="288"/>
      <c r="AR106" s="265"/>
      <c r="AS106" s="288"/>
      <c r="AT106" s="288"/>
      <c r="AU106" s="288"/>
      <c r="AV106" s="288"/>
      <c r="AW106" s="288"/>
      <c r="AX106" s="288"/>
      <c r="AY106" s="288"/>
      <c r="AZ106" s="288"/>
      <c r="BA106" s="288"/>
      <c r="BB106" s="288"/>
      <c r="BC106" s="288"/>
      <c r="BD106" s="288"/>
      <c r="BE106" s="288"/>
      <c r="BF106" s="288"/>
      <c r="BG106" s="288"/>
      <c r="BH106" s="288"/>
      <c r="BI106" s="288"/>
      <c r="BJ106" s="288"/>
      <c r="BK106" s="288"/>
      <c r="BL106" s="288"/>
      <c r="BM106" s="288"/>
      <c r="BN106" s="288"/>
      <c r="BO106" s="288"/>
      <c r="BP106" s="288"/>
      <c r="BQ106" s="288"/>
      <c r="BR106" s="288"/>
      <c r="BS106" s="288"/>
      <c r="BT106" s="288"/>
      <c r="BU106" s="288"/>
      <c r="BV106" s="288"/>
      <c r="BW106" s="288"/>
      <c r="BX106" s="288"/>
      <c r="BY106" s="288"/>
      <c r="BZ106" s="288"/>
      <c r="CA106" s="288"/>
      <c r="CB106" s="288"/>
      <c r="CC106" s="288"/>
      <c r="CD106" s="288"/>
      <c r="CE106" s="288"/>
      <c r="CF106" s="288"/>
      <c r="CG106" s="288"/>
      <c r="CH106" s="288"/>
      <c r="CI106" s="288"/>
      <c r="CJ106" s="288"/>
      <c r="CK106" s="288"/>
      <c r="CL106" s="288"/>
      <c r="CM106" s="288"/>
      <c r="CN106" s="288"/>
      <c r="CO106" s="288"/>
      <c r="CP106" s="288"/>
      <c r="CQ106" s="288"/>
      <c r="CR106" s="288"/>
      <c r="CS106" s="288"/>
      <c r="CT106" s="288"/>
      <c r="CU106" s="288"/>
      <c r="CV106" s="288"/>
      <c r="CW106" s="288"/>
      <c r="CX106" s="288"/>
      <c r="CY106" s="288"/>
      <c r="CZ106" s="288"/>
      <c r="DA106" s="288"/>
      <c r="DB106" s="288"/>
      <c r="DC106" s="288"/>
      <c r="DD106" s="288"/>
      <c r="DE106" s="288"/>
      <c r="DF106" s="288"/>
      <c r="DG106" s="288"/>
      <c r="DH106" s="288"/>
      <c r="DI106" s="288"/>
      <c r="DJ106" s="288"/>
      <c r="DK106" s="288"/>
      <c r="DL106" s="288"/>
      <c r="DM106" s="288"/>
      <c r="DN106" s="288"/>
      <c r="DO106" s="288"/>
      <c r="DP106" s="288"/>
      <c r="DQ106" s="288"/>
      <c r="DR106" s="288"/>
      <c r="DS106" s="288"/>
      <c r="DT106" s="288"/>
      <c r="DU106" s="288"/>
      <c r="DV106" s="288"/>
      <c r="DW106" s="288"/>
      <c r="DX106" s="288"/>
      <c r="DY106" s="288"/>
      <c r="DZ106" s="288"/>
      <c r="EA106" s="288"/>
      <c r="EB106" s="288"/>
      <c r="EC106" s="288"/>
    </row>
    <row r="107" spans="1:133" s="291" customFormat="1">
      <c r="A107" s="288"/>
      <c r="B107" s="351"/>
      <c r="C107" s="351"/>
      <c r="D107" s="351"/>
      <c r="E107" s="279"/>
      <c r="F107" s="279"/>
      <c r="G107" s="278"/>
      <c r="H107" s="278"/>
      <c r="I107" s="278"/>
      <c r="J107" s="279"/>
      <c r="K107" s="352"/>
      <c r="L107" s="290"/>
      <c r="M107" s="290"/>
      <c r="N107" s="288"/>
      <c r="O107" s="288"/>
      <c r="P107" s="288"/>
      <c r="Q107" s="288"/>
      <c r="R107" s="288"/>
      <c r="S107" s="265"/>
      <c r="T107" s="265"/>
      <c r="U107" s="265"/>
      <c r="V107" s="265"/>
      <c r="W107" s="265"/>
      <c r="X107" s="265"/>
      <c r="Y107" s="265"/>
      <c r="Z107" s="265"/>
      <c r="AA107" s="265"/>
      <c r="AB107" s="265"/>
      <c r="AC107" s="265"/>
      <c r="AD107" s="265"/>
      <c r="AE107" s="265"/>
      <c r="AF107" s="265"/>
      <c r="AG107" s="265"/>
      <c r="AH107" s="265"/>
      <c r="AI107" s="265"/>
      <c r="AJ107" s="265"/>
      <c r="AK107" s="265"/>
      <c r="AL107" s="265"/>
      <c r="AM107" s="265"/>
      <c r="AN107" s="265"/>
      <c r="AO107" s="265"/>
      <c r="AP107" s="265"/>
      <c r="AQ107" s="288"/>
      <c r="AR107" s="265"/>
      <c r="AS107" s="288"/>
      <c r="AT107" s="288"/>
      <c r="AU107" s="288"/>
      <c r="AV107" s="288"/>
      <c r="AW107" s="288"/>
      <c r="AX107" s="288"/>
      <c r="AY107" s="288"/>
      <c r="AZ107" s="288"/>
      <c r="BA107" s="288"/>
      <c r="BB107" s="288"/>
      <c r="BC107" s="288"/>
      <c r="BD107" s="288"/>
      <c r="BE107" s="288"/>
      <c r="BF107" s="288"/>
      <c r="BG107" s="288"/>
      <c r="BH107" s="288"/>
      <c r="BI107" s="288"/>
      <c r="BJ107" s="288"/>
      <c r="BK107" s="288"/>
      <c r="BL107" s="288"/>
      <c r="BM107" s="288"/>
      <c r="BN107" s="288"/>
      <c r="BO107" s="288"/>
      <c r="BP107" s="288"/>
      <c r="BQ107" s="288"/>
      <c r="BR107" s="288"/>
      <c r="BS107" s="288"/>
      <c r="BT107" s="288"/>
      <c r="BU107" s="288"/>
      <c r="BV107" s="288"/>
      <c r="BW107" s="288"/>
      <c r="BX107" s="288"/>
      <c r="BY107" s="288"/>
      <c r="BZ107" s="288"/>
      <c r="CA107" s="288"/>
      <c r="CB107" s="288"/>
      <c r="CC107" s="288"/>
      <c r="CD107" s="288"/>
      <c r="CE107" s="288"/>
      <c r="CF107" s="288"/>
      <c r="CG107" s="288"/>
      <c r="CH107" s="288"/>
      <c r="CI107" s="288"/>
      <c r="CJ107" s="288"/>
      <c r="CK107" s="288"/>
      <c r="CL107" s="288"/>
      <c r="CM107" s="288"/>
      <c r="CN107" s="288"/>
      <c r="CO107" s="288"/>
      <c r="CP107" s="288"/>
      <c r="CQ107" s="288"/>
      <c r="CR107" s="288"/>
      <c r="CS107" s="288"/>
      <c r="CT107" s="288"/>
      <c r="CU107" s="288"/>
      <c r="CV107" s="288"/>
      <c r="CW107" s="288"/>
      <c r="CX107" s="288"/>
      <c r="CY107" s="288"/>
      <c r="CZ107" s="288"/>
      <c r="DA107" s="288"/>
      <c r="DB107" s="288"/>
      <c r="DC107" s="288"/>
      <c r="DD107" s="288"/>
      <c r="DE107" s="288"/>
      <c r="DF107" s="288"/>
      <c r="DG107" s="288"/>
      <c r="DH107" s="288"/>
      <c r="DI107" s="288"/>
      <c r="DJ107" s="288"/>
      <c r="DK107" s="288"/>
      <c r="DL107" s="288"/>
      <c r="DM107" s="288"/>
      <c r="DN107" s="288"/>
      <c r="DO107" s="288"/>
      <c r="DP107" s="288"/>
      <c r="DQ107" s="288"/>
      <c r="DR107" s="288"/>
      <c r="DS107" s="288"/>
      <c r="DT107" s="288"/>
      <c r="DU107" s="288"/>
      <c r="DV107" s="288"/>
      <c r="DW107" s="288"/>
      <c r="DX107" s="288"/>
      <c r="DY107" s="288"/>
      <c r="DZ107" s="288"/>
      <c r="EA107" s="288"/>
      <c r="EB107" s="288"/>
      <c r="EC107" s="288"/>
    </row>
    <row r="108" spans="1:133" s="291" customFormat="1">
      <c r="A108" s="288"/>
      <c r="B108" s="351"/>
      <c r="C108" s="351"/>
      <c r="D108" s="351"/>
      <c r="E108" s="279"/>
      <c r="F108" s="279"/>
      <c r="G108" s="278"/>
      <c r="H108" s="278"/>
      <c r="I108" s="278"/>
      <c r="J108" s="279"/>
      <c r="K108" s="352"/>
      <c r="L108" s="290"/>
      <c r="M108" s="290"/>
      <c r="N108" s="288"/>
      <c r="O108" s="288"/>
      <c r="P108" s="288"/>
      <c r="Q108" s="288"/>
      <c r="R108" s="288"/>
      <c r="S108" s="265"/>
      <c r="T108" s="265"/>
      <c r="U108" s="265"/>
      <c r="V108" s="265"/>
      <c r="W108" s="265"/>
      <c r="X108" s="265"/>
      <c r="Y108" s="265"/>
      <c r="Z108" s="265"/>
      <c r="AA108" s="265"/>
      <c r="AB108" s="265"/>
      <c r="AC108" s="265"/>
      <c r="AD108" s="265"/>
      <c r="AE108" s="265"/>
      <c r="AF108" s="265"/>
      <c r="AG108" s="265"/>
      <c r="AH108" s="265"/>
      <c r="AI108" s="265"/>
      <c r="AJ108" s="265"/>
      <c r="AK108" s="265"/>
      <c r="AL108" s="265"/>
      <c r="AM108" s="265"/>
      <c r="AN108" s="265"/>
      <c r="AO108" s="265"/>
      <c r="AP108" s="265"/>
      <c r="AQ108" s="288"/>
      <c r="AR108" s="265"/>
      <c r="AS108" s="288"/>
      <c r="AT108" s="288"/>
      <c r="AU108" s="288"/>
      <c r="AV108" s="288"/>
      <c r="AW108" s="288"/>
      <c r="AX108" s="288"/>
      <c r="AY108" s="288"/>
      <c r="AZ108" s="288"/>
      <c r="BA108" s="288"/>
      <c r="BB108" s="288"/>
      <c r="BC108" s="288"/>
      <c r="BD108" s="288"/>
      <c r="BE108" s="288"/>
      <c r="BF108" s="288"/>
      <c r="BG108" s="288"/>
      <c r="BH108" s="288"/>
      <c r="BI108" s="288"/>
      <c r="BJ108" s="288"/>
      <c r="BK108" s="288"/>
      <c r="BL108" s="288"/>
      <c r="BM108" s="288"/>
      <c r="BN108" s="288"/>
      <c r="BO108" s="288"/>
      <c r="BP108" s="288"/>
      <c r="BQ108" s="288"/>
      <c r="BR108" s="288"/>
      <c r="BS108" s="288"/>
      <c r="BT108" s="288"/>
      <c r="BU108" s="288"/>
      <c r="BV108" s="288"/>
      <c r="BW108" s="288"/>
      <c r="BX108" s="288"/>
      <c r="BY108" s="288"/>
      <c r="BZ108" s="288"/>
      <c r="CA108" s="288"/>
      <c r="CB108" s="288"/>
      <c r="CC108" s="288"/>
      <c r="CD108" s="288"/>
      <c r="CE108" s="288"/>
      <c r="CF108" s="288"/>
      <c r="CG108" s="288"/>
      <c r="CH108" s="288"/>
      <c r="CI108" s="288"/>
      <c r="CJ108" s="288"/>
      <c r="CK108" s="288"/>
      <c r="CL108" s="288"/>
      <c r="CM108" s="288"/>
      <c r="CN108" s="288"/>
      <c r="CO108" s="288"/>
      <c r="CP108" s="288"/>
      <c r="CQ108" s="288"/>
      <c r="CR108" s="288"/>
      <c r="CS108" s="288"/>
      <c r="CT108" s="288"/>
      <c r="CU108" s="288"/>
      <c r="CV108" s="288"/>
      <c r="CW108" s="288"/>
      <c r="CX108" s="288"/>
      <c r="CY108" s="288"/>
      <c r="CZ108" s="288"/>
      <c r="DA108" s="288"/>
      <c r="DB108" s="288"/>
      <c r="DC108" s="288"/>
      <c r="DD108" s="288"/>
      <c r="DE108" s="288"/>
      <c r="DF108" s="288"/>
      <c r="DG108" s="288"/>
      <c r="DH108" s="288"/>
      <c r="DI108" s="288"/>
      <c r="DJ108" s="288"/>
      <c r="DK108" s="288"/>
      <c r="DL108" s="288"/>
      <c r="DM108" s="288"/>
      <c r="DN108" s="288"/>
      <c r="DO108" s="288"/>
      <c r="DP108" s="288"/>
      <c r="DQ108" s="288"/>
      <c r="DR108" s="288"/>
      <c r="DS108" s="288"/>
      <c r="DT108" s="288"/>
      <c r="DU108" s="288"/>
      <c r="DV108" s="288"/>
      <c r="DW108" s="288"/>
      <c r="DX108" s="288"/>
      <c r="DY108" s="288"/>
      <c r="DZ108" s="288"/>
      <c r="EA108" s="288"/>
      <c r="EB108" s="288"/>
      <c r="EC108" s="288"/>
    </row>
    <row r="109" spans="1:133" s="291" customFormat="1">
      <c r="A109" s="288"/>
      <c r="B109" s="351"/>
      <c r="C109" s="351"/>
      <c r="D109" s="351"/>
      <c r="E109" s="279"/>
      <c r="F109" s="279"/>
      <c r="G109" s="278"/>
      <c r="H109" s="278"/>
      <c r="I109" s="278"/>
      <c r="J109" s="279"/>
      <c r="K109" s="352"/>
      <c r="L109" s="290"/>
      <c r="M109" s="290"/>
      <c r="N109" s="288"/>
      <c r="O109" s="288"/>
      <c r="P109" s="288"/>
      <c r="Q109" s="288"/>
      <c r="R109" s="288"/>
      <c r="S109" s="265"/>
      <c r="T109" s="265"/>
      <c r="U109" s="265"/>
      <c r="V109" s="265"/>
      <c r="W109" s="265"/>
      <c r="X109" s="265"/>
      <c r="Y109" s="265"/>
      <c r="Z109" s="265"/>
      <c r="AA109" s="265"/>
      <c r="AB109" s="265"/>
      <c r="AC109" s="265"/>
      <c r="AD109" s="265"/>
      <c r="AE109" s="265"/>
      <c r="AF109" s="265"/>
      <c r="AG109" s="265"/>
      <c r="AH109" s="265"/>
      <c r="AI109" s="265"/>
      <c r="AJ109" s="265"/>
      <c r="AK109" s="265"/>
      <c r="AL109" s="265"/>
      <c r="AM109" s="265"/>
      <c r="AN109" s="265"/>
      <c r="AO109" s="265"/>
      <c r="AP109" s="265"/>
      <c r="AQ109" s="288"/>
      <c r="AR109" s="265"/>
      <c r="AS109" s="288"/>
      <c r="AT109" s="288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288"/>
      <c r="DO109" s="288"/>
      <c r="DP109" s="288"/>
      <c r="DQ109" s="288"/>
      <c r="DR109" s="288"/>
      <c r="DS109" s="288"/>
      <c r="DT109" s="288"/>
      <c r="DU109" s="288"/>
      <c r="DV109" s="288"/>
      <c r="DW109" s="288"/>
      <c r="DX109" s="288"/>
      <c r="DY109" s="288"/>
      <c r="DZ109" s="288"/>
      <c r="EA109" s="288"/>
      <c r="EB109" s="288"/>
      <c r="EC109" s="288"/>
    </row>
    <row r="110" spans="1:133" s="291" customFormat="1">
      <c r="A110" s="288"/>
      <c r="B110" s="351"/>
      <c r="C110" s="351"/>
      <c r="D110" s="351"/>
      <c r="E110" s="279"/>
      <c r="F110" s="279"/>
      <c r="G110" s="278"/>
      <c r="H110" s="278"/>
      <c r="I110" s="278"/>
      <c r="J110" s="279"/>
      <c r="K110" s="352"/>
      <c r="L110" s="290"/>
      <c r="M110" s="290"/>
      <c r="N110" s="288"/>
      <c r="O110" s="288"/>
      <c r="P110" s="288"/>
      <c r="Q110" s="288"/>
      <c r="R110" s="288"/>
      <c r="S110" s="265"/>
      <c r="T110" s="265"/>
      <c r="U110" s="265"/>
      <c r="V110" s="265"/>
      <c r="W110" s="265"/>
      <c r="X110" s="265"/>
      <c r="Y110" s="265"/>
      <c r="Z110" s="265"/>
      <c r="AA110" s="265"/>
      <c r="AB110" s="265"/>
      <c r="AC110" s="265"/>
      <c r="AD110" s="265"/>
      <c r="AE110" s="265"/>
      <c r="AF110" s="265"/>
      <c r="AG110" s="265"/>
      <c r="AH110" s="265"/>
      <c r="AI110" s="265"/>
      <c r="AJ110" s="265"/>
      <c r="AK110" s="265"/>
      <c r="AL110" s="265"/>
      <c r="AM110" s="265"/>
      <c r="AN110" s="265"/>
      <c r="AO110" s="265"/>
      <c r="AP110" s="265"/>
      <c r="AQ110" s="288"/>
      <c r="AR110" s="265"/>
      <c r="AS110" s="288"/>
      <c r="AT110" s="288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8"/>
      <c r="DO110" s="288"/>
      <c r="DP110" s="288"/>
      <c r="DQ110" s="288"/>
      <c r="DR110" s="288"/>
      <c r="DS110" s="288"/>
      <c r="DT110" s="288"/>
      <c r="DU110" s="288"/>
      <c r="DV110" s="288"/>
      <c r="DW110" s="288"/>
      <c r="DX110" s="288"/>
      <c r="DY110" s="288"/>
      <c r="DZ110" s="288"/>
      <c r="EA110" s="288"/>
      <c r="EB110" s="288"/>
      <c r="EC110" s="288"/>
    </row>
    <row r="111" spans="1:133" s="291" customFormat="1">
      <c r="A111" s="288"/>
      <c r="B111" s="351"/>
      <c r="C111" s="351"/>
      <c r="D111" s="351"/>
      <c r="E111" s="279"/>
      <c r="F111" s="279"/>
      <c r="G111" s="278"/>
      <c r="H111" s="278"/>
      <c r="I111" s="278"/>
      <c r="J111" s="279"/>
      <c r="K111" s="352"/>
      <c r="L111" s="290"/>
      <c r="M111" s="290"/>
      <c r="N111" s="288"/>
      <c r="O111" s="288"/>
      <c r="P111" s="288"/>
      <c r="Q111" s="288"/>
      <c r="R111" s="288"/>
      <c r="S111" s="265"/>
      <c r="T111" s="265"/>
      <c r="U111" s="265"/>
      <c r="V111" s="265"/>
      <c r="W111" s="265"/>
      <c r="X111" s="265"/>
      <c r="Y111" s="265"/>
      <c r="Z111" s="265"/>
      <c r="AA111" s="265"/>
      <c r="AB111" s="265"/>
      <c r="AC111" s="265"/>
      <c r="AD111" s="265"/>
      <c r="AE111" s="265"/>
      <c r="AF111" s="265"/>
      <c r="AG111" s="265"/>
      <c r="AH111" s="265"/>
      <c r="AI111" s="265"/>
      <c r="AJ111" s="265"/>
      <c r="AK111" s="265"/>
      <c r="AL111" s="265"/>
      <c r="AM111" s="265"/>
      <c r="AN111" s="265"/>
      <c r="AO111" s="265"/>
      <c r="AP111" s="265"/>
      <c r="AQ111" s="288"/>
      <c r="AR111" s="265"/>
      <c r="AS111" s="288"/>
      <c r="AT111" s="288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8"/>
      <c r="DO111" s="288"/>
      <c r="DP111" s="288"/>
      <c r="DQ111" s="288"/>
      <c r="DR111" s="288"/>
      <c r="DS111" s="288"/>
      <c r="DT111" s="288"/>
      <c r="DU111" s="288"/>
      <c r="DV111" s="288"/>
      <c r="DW111" s="288"/>
      <c r="DX111" s="288"/>
      <c r="DY111" s="288"/>
      <c r="DZ111" s="288"/>
      <c r="EA111" s="288"/>
      <c r="EB111" s="288"/>
      <c r="EC111" s="288"/>
    </row>
    <row r="112" spans="1:133" s="291" customFormat="1">
      <c r="A112" s="288"/>
      <c r="B112" s="353"/>
      <c r="C112" s="353"/>
      <c r="D112" s="353"/>
      <c r="E112" s="279"/>
      <c r="F112" s="279"/>
      <c r="G112" s="278"/>
      <c r="H112" s="278"/>
      <c r="I112" s="278"/>
      <c r="J112" s="279"/>
      <c r="K112" s="352"/>
      <c r="L112" s="290"/>
      <c r="M112" s="290"/>
      <c r="N112" s="288"/>
      <c r="O112" s="288"/>
      <c r="P112" s="288"/>
      <c r="Q112" s="288"/>
      <c r="R112" s="288"/>
      <c r="S112" s="265"/>
      <c r="T112" s="265"/>
      <c r="U112" s="265"/>
      <c r="V112" s="265"/>
      <c r="W112" s="265"/>
      <c r="X112" s="265"/>
      <c r="Y112" s="265"/>
      <c r="Z112" s="265"/>
      <c r="AA112" s="265"/>
      <c r="AB112" s="265"/>
      <c r="AC112" s="265"/>
      <c r="AD112" s="265"/>
      <c r="AE112" s="265"/>
      <c r="AF112" s="265"/>
      <c r="AG112" s="265"/>
      <c r="AH112" s="265"/>
      <c r="AI112" s="265"/>
      <c r="AJ112" s="265"/>
      <c r="AK112" s="265"/>
      <c r="AL112" s="265"/>
      <c r="AM112" s="265"/>
      <c r="AN112" s="265"/>
      <c r="AO112" s="265"/>
      <c r="AP112" s="265"/>
      <c r="AQ112" s="288"/>
      <c r="AR112" s="265"/>
      <c r="AS112" s="288"/>
      <c r="AT112" s="288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8"/>
      <c r="DO112" s="288"/>
      <c r="DP112" s="288"/>
      <c r="DQ112" s="288"/>
      <c r="DR112" s="288"/>
      <c r="DS112" s="288"/>
      <c r="DT112" s="288"/>
      <c r="DU112" s="288"/>
      <c r="DV112" s="288"/>
      <c r="DW112" s="288"/>
      <c r="DX112" s="288"/>
      <c r="DY112" s="288"/>
      <c r="DZ112" s="288"/>
      <c r="EA112" s="288"/>
      <c r="EB112" s="288"/>
      <c r="EC112" s="288"/>
    </row>
    <row r="113" spans="1:133" s="291" customFormat="1">
      <c r="A113" s="288"/>
      <c r="B113" s="353"/>
      <c r="C113" s="353"/>
      <c r="D113" s="353"/>
      <c r="E113" s="279"/>
      <c r="F113" s="279"/>
      <c r="G113" s="278"/>
      <c r="H113" s="278"/>
      <c r="I113" s="278"/>
      <c r="J113" s="279"/>
      <c r="K113" s="352"/>
      <c r="L113" s="290"/>
      <c r="M113" s="290"/>
      <c r="N113" s="288"/>
      <c r="O113" s="288"/>
      <c r="P113" s="288"/>
      <c r="Q113" s="288"/>
      <c r="R113" s="288"/>
      <c r="S113" s="265"/>
      <c r="T113" s="265"/>
      <c r="U113" s="265"/>
      <c r="V113" s="265"/>
      <c r="W113" s="265"/>
      <c r="X113" s="265"/>
      <c r="Y113" s="265"/>
      <c r="Z113" s="265"/>
      <c r="AA113" s="265"/>
      <c r="AB113" s="265"/>
      <c r="AC113" s="265"/>
      <c r="AD113" s="265"/>
      <c r="AE113" s="265"/>
      <c r="AF113" s="265"/>
      <c r="AG113" s="265"/>
      <c r="AH113" s="265"/>
      <c r="AI113" s="265"/>
      <c r="AJ113" s="265"/>
      <c r="AK113" s="265"/>
      <c r="AL113" s="265"/>
      <c r="AM113" s="265"/>
      <c r="AN113" s="265"/>
      <c r="AO113" s="265"/>
      <c r="AP113" s="265"/>
      <c r="AQ113" s="288"/>
      <c r="AR113" s="265"/>
      <c r="AS113" s="288"/>
      <c r="AT113" s="288"/>
      <c r="AU113" s="288"/>
      <c r="AV113" s="288"/>
      <c r="AW113" s="288"/>
      <c r="AX113" s="288"/>
      <c r="AY113" s="288"/>
      <c r="AZ113" s="288"/>
      <c r="BA113" s="288"/>
      <c r="BB113" s="288"/>
      <c r="BC113" s="288"/>
      <c r="BD113" s="288"/>
      <c r="BE113" s="288"/>
      <c r="BF113" s="288"/>
      <c r="BG113" s="288"/>
      <c r="BH113" s="288"/>
      <c r="BI113" s="288"/>
      <c r="BJ113" s="288"/>
      <c r="BK113" s="288"/>
      <c r="BL113" s="288"/>
      <c r="BM113" s="288"/>
      <c r="BN113" s="288"/>
      <c r="BO113" s="288"/>
      <c r="BP113" s="288"/>
      <c r="BQ113" s="288"/>
      <c r="BR113" s="288"/>
      <c r="BS113" s="288"/>
      <c r="BT113" s="288"/>
      <c r="BU113" s="288"/>
      <c r="BV113" s="288"/>
      <c r="BW113" s="288"/>
      <c r="BX113" s="288"/>
      <c r="BY113" s="288"/>
      <c r="BZ113" s="288"/>
      <c r="CA113" s="288"/>
      <c r="CB113" s="288"/>
      <c r="CC113" s="288"/>
      <c r="CD113" s="288"/>
      <c r="CE113" s="288"/>
      <c r="CF113" s="288"/>
      <c r="CG113" s="288"/>
      <c r="CH113" s="288"/>
      <c r="CI113" s="288"/>
      <c r="CJ113" s="288"/>
      <c r="CK113" s="288"/>
      <c r="CL113" s="288"/>
      <c r="CM113" s="288"/>
      <c r="CN113" s="288"/>
      <c r="CO113" s="288"/>
      <c r="CP113" s="288"/>
      <c r="CQ113" s="288"/>
      <c r="CR113" s="288"/>
      <c r="CS113" s="288"/>
      <c r="CT113" s="288"/>
      <c r="CU113" s="288"/>
      <c r="CV113" s="288"/>
      <c r="CW113" s="288"/>
      <c r="CX113" s="288"/>
      <c r="CY113" s="288"/>
      <c r="CZ113" s="288"/>
      <c r="DA113" s="288"/>
      <c r="DB113" s="288"/>
      <c r="DC113" s="288"/>
      <c r="DD113" s="288"/>
      <c r="DE113" s="288"/>
      <c r="DF113" s="288"/>
      <c r="DG113" s="288"/>
      <c r="DH113" s="288"/>
      <c r="DI113" s="288"/>
      <c r="DJ113" s="288"/>
      <c r="DK113" s="288"/>
      <c r="DL113" s="288"/>
      <c r="DM113" s="288"/>
      <c r="DN113" s="288"/>
      <c r="DO113" s="288"/>
      <c r="DP113" s="288"/>
      <c r="DQ113" s="288"/>
      <c r="DR113" s="288"/>
      <c r="DS113" s="288"/>
      <c r="DT113" s="288"/>
      <c r="DU113" s="288"/>
      <c r="DV113" s="288"/>
      <c r="DW113" s="288"/>
      <c r="DX113" s="288"/>
      <c r="DY113" s="288"/>
      <c r="DZ113" s="288"/>
      <c r="EA113" s="288"/>
      <c r="EB113" s="288"/>
      <c r="EC113" s="288"/>
    </row>
    <row r="114" spans="1:133" s="291" customFormat="1">
      <c r="A114" s="288"/>
      <c r="B114" s="353"/>
      <c r="C114" s="353"/>
      <c r="D114" s="353"/>
      <c r="E114" s="279"/>
      <c r="F114" s="279"/>
      <c r="G114" s="278"/>
      <c r="H114" s="278"/>
      <c r="I114" s="278"/>
      <c r="J114" s="279"/>
      <c r="K114" s="352"/>
      <c r="L114" s="290"/>
      <c r="M114" s="290"/>
      <c r="N114" s="288"/>
      <c r="O114" s="288"/>
      <c r="P114" s="288"/>
      <c r="Q114" s="288"/>
      <c r="R114" s="288"/>
      <c r="S114" s="265"/>
      <c r="T114" s="265"/>
      <c r="U114" s="265"/>
      <c r="V114" s="265"/>
      <c r="W114" s="265"/>
      <c r="X114" s="265"/>
      <c r="Y114" s="265"/>
      <c r="Z114" s="265"/>
      <c r="AA114" s="265"/>
      <c r="AB114" s="265"/>
      <c r="AC114" s="265"/>
      <c r="AD114" s="265"/>
      <c r="AE114" s="265"/>
      <c r="AF114" s="265"/>
      <c r="AG114" s="265"/>
      <c r="AH114" s="265"/>
      <c r="AI114" s="265"/>
      <c r="AJ114" s="265"/>
      <c r="AK114" s="265"/>
      <c r="AL114" s="265"/>
      <c r="AM114" s="265"/>
      <c r="AN114" s="265"/>
      <c r="AO114" s="265"/>
      <c r="AP114" s="265"/>
      <c r="AQ114" s="288"/>
      <c r="AR114" s="265"/>
      <c r="AS114" s="288"/>
      <c r="AT114" s="288"/>
      <c r="AU114" s="288"/>
      <c r="AV114" s="288"/>
      <c r="AW114" s="288"/>
      <c r="AX114" s="288"/>
      <c r="AY114" s="288"/>
      <c r="AZ114" s="288"/>
      <c r="BA114" s="288"/>
      <c r="BB114" s="288"/>
      <c r="BC114" s="288"/>
      <c r="BD114" s="288"/>
      <c r="BE114" s="288"/>
      <c r="BF114" s="288"/>
      <c r="BG114" s="288"/>
      <c r="BH114" s="288"/>
      <c r="BI114" s="288"/>
      <c r="BJ114" s="288"/>
      <c r="BK114" s="288"/>
      <c r="BL114" s="288"/>
      <c r="BM114" s="288"/>
      <c r="BN114" s="288"/>
      <c r="BO114" s="288"/>
      <c r="BP114" s="288"/>
      <c r="BQ114" s="288"/>
      <c r="BR114" s="288"/>
      <c r="BS114" s="288"/>
      <c r="BT114" s="288"/>
      <c r="BU114" s="288"/>
      <c r="BV114" s="288"/>
      <c r="BW114" s="288"/>
      <c r="BX114" s="288"/>
      <c r="BY114" s="288"/>
      <c r="BZ114" s="288"/>
      <c r="CA114" s="288"/>
      <c r="CB114" s="288"/>
      <c r="CC114" s="288"/>
      <c r="CD114" s="288"/>
      <c r="CE114" s="288"/>
      <c r="CF114" s="288"/>
      <c r="CG114" s="288"/>
      <c r="CH114" s="288"/>
      <c r="CI114" s="288"/>
      <c r="CJ114" s="288"/>
      <c r="CK114" s="288"/>
      <c r="CL114" s="288"/>
      <c r="CM114" s="288"/>
      <c r="CN114" s="288"/>
      <c r="CO114" s="288"/>
      <c r="CP114" s="288"/>
      <c r="CQ114" s="288"/>
      <c r="CR114" s="288"/>
      <c r="CS114" s="288"/>
      <c r="CT114" s="288"/>
      <c r="CU114" s="288"/>
      <c r="CV114" s="288"/>
      <c r="CW114" s="288"/>
      <c r="CX114" s="288"/>
      <c r="CY114" s="288"/>
      <c r="CZ114" s="288"/>
      <c r="DA114" s="288"/>
      <c r="DB114" s="288"/>
      <c r="DC114" s="288"/>
      <c r="DD114" s="288"/>
      <c r="DE114" s="288"/>
      <c r="DF114" s="288"/>
      <c r="DG114" s="288"/>
      <c r="DH114" s="288"/>
      <c r="DI114" s="288"/>
      <c r="DJ114" s="288"/>
      <c r="DK114" s="288"/>
      <c r="DL114" s="288"/>
      <c r="DM114" s="288"/>
      <c r="DN114" s="288"/>
      <c r="DO114" s="288"/>
      <c r="DP114" s="288"/>
      <c r="DQ114" s="288"/>
      <c r="DR114" s="288"/>
      <c r="DS114" s="288"/>
      <c r="DT114" s="288"/>
      <c r="DU114" s="288"/>
      <c r="DV114" s="288"/>
      <c r="DW114" s="288"/>
      <c r="DX114" s="288"/>
      <c r="DY114" s="288"/>
      <c r="DZ114" s="288"/>
      <c r="EA114" s="288"/>
      <c r="EB114" s="288"/>
      <c r="EC114" s="288"/>
    </row>
    <row r="115" spans="1:133" s="291" customFormat="1">
      <c r="A115" s="288"/>
      <c r="B115" s="353"/>
      <c r="C115" s="353"/>
      <c r="D115" s="353"/>
      <c r="E115" s="279"/>
      <c r="F115" s="279"/>
      <c r="G115" s="278"/>
      <c r="H115" s="278"/>
      <c r="I115" s="278"/>
      <c r="J115" s="279"/>
      <c r="K115" s="352"/>
      <c r="L115" s="290"/>
      <c r="M115" s="290"/>
      <c r="N115" s="288"/>
      <c r="O115" s="288"/>
      <c r="P115" s="288"/>
      <c r="Q115" s="288"/>
      <c r="R115" s="288"/>
      <c r="S115" s="265"/>
      <c r="T115" s="265"/>
      <c r="U115" s="265"/>
      <c r="V115" s="265"/>
      <c r="W115" s="265"/>
      <c r="X115" s="265"/>
      <c r="Y115" s="265"/>
      <c r="Z115" s="265"/>
      <c r="AA115" s="265"/>
      <c r="AB115" s="265"/>
      <c r="AC115" s="265"/>
      <c r="AD115" s="265"/>
      <c r="AE115" s="265"/>
      <c r="AF115" s="265"/>
      <c r="AG115" s="265"/>
      <c r="AH115" s="265"/>
      <c r="AI115" s="265"/>
      <c r="AJ115" s="265"/>
      <c r="AK115" s="265"/>
      <c r="AL115" s="265"/>
      <c r="AM115" s="265"/>
      <c r="AN115" s="265"/>
      <c r="AO115" s="265"/>
      <c r="AP115" s="265"/>
      <c r="AQ115" s="288"/>
      <c r="AR115" s="265"/>
      <c r="AS115" s="288"/>
      <c r="AT115" s="288"/>
      <c r="AU115" s="288"/>
      <c r="AV115" s="288"/>
      <c r="AW115" s="288"/>
      <c r="AX115" s="288"/>
      <c r="AY115" s="288"/>
      <c r="AZ115" s="288"/>
      <c r="BA115" s="288"/>
      <c r="BB115" s="288"/>
      <c r="BC115" s="288"/>
      <c r="BD115" s="288"/>
      <c r="BE115" s="288"/>
      <c r="BF115" s="288"/>
      <c r="BG115" s="288"/>
      <c r="BH115" s="288"/>
      <c r="BI115" s="288"/>
      <c r="BJ115" s="288"/>
      <c r="BK115" s="288"/>
      <c r="BL115" s="288"/>
      <c r="BM115" s="288"/>
      <c r="BN115" s="288"/>
      <c r="BO115" s="288"/>
      <c r="BP115" s="288"/>
      <c r="BQ115" s="288"/>
      <c r="BR115" s="288"/>
      <c r="BS115" s="288"/>
      <c r="BT115" s="288"/>
      <c r="BU115" s="288"/>
      <c r="BV115" s="288"/>
      <c r="BW115" s="288"/>
      <c r="BX115" s="288"/>
      <c r="BY115" s="288"/>
      <c r="BZ115" s="288"/>
      <c r="CA115" s="288"/>
      <c r="CB115" s="288"/>
      <c r="CC115" s="288"/>
      <c r="CD115" s="288"/>
      <c r="CE115" s="288"/>
      <c r="CF115" s="288"/>
      <c r="CG115" s="288"/>
      <c r="CH115" s="288"/>
      <c r="CI115" s="288"/>
      <c r="CJ115" s="288"/>
      <c r="CK115" s="288"/>
      <c r="CL115" s="288"/>
      <c r="CM115" s="288"/>
      <c r="CN115" s="288"/>
      <c r="CO115" s="288"/>
      <c r="CP115" s="288"/>
      <c r="CQ115" s="288"/>
      <c r="CR115" s="288"/>
      <c r="CS115" s="288"/>
      <c r="CT115" s="288"/>
      <c r="CU115" s="288"/>
      <c r="CV115" s="288"/>
      <c r="CW115" s="288"/>
      <c r="CX115" s="288"/>
      <c r="CY115" s="288"/>
      <c r="CZ115" s="288"/>
      <c r="DA115" s="288"/>
      <c r="DB115" s="288"/>
      <c r="DC115" s="288"/>
      <c r="DD115" s="288"/>
      <c r="DE115" s="288"/>
      <c r="DF115" s="288"/>
      <c r="DG115" s="288"/>
      <c r="DH115" s="288"/>
      <c r="DI115" s="288"/>
      <c r="DJ115" s="288"/>
      <c r="DK115" s="288"/>
      <c r="DL115" s="288"/>
      <c r="DM115" s="288"/>
      <c r="DN115" s="288"/>
      <c r="DO115" s="288"/>
      <c r="DP115" s="288"/>
      <c r="DQ115" s="288"/>
      <c r="DR115" s="288"/>
      <c r="DS115" s="288"/>
      <c r="DT115" s="288"/>
      <c r="DU115" s="288"/>
      <c r="DV115" s="288"/>
      <c r="DW115" s="288"/>
      <c r="DX115" s="288"/>
      <c r="DY115" s="288"/>
      <c r="DZ115" s="288"/>
      <c r="EA115" s="288"/>
      <c r="EB115" s="288"/>
      <c r="EC115" s="288"/>
    </row>
    <row r="116" spans="1:133" s="291" customFormat="1">
      <c r="A116" s="288"/>
      <c r="B116" s="353"/>
      <c r="C116" s="353"/>
      <c r="D116" s="353"/>
      <c r="E116" s="279"/>
      <c r="F116" s="279"/>
      <c r="G116" s="278"/>
      <c r="H116" s="278"/>
      <c r="I116" s="278"/>
      <c r="J116" s="279"/>
      <c r="K116" s="352"/>
      <c r="L116" s="290"/>
      <c r="M116" s="290"/>
      <c r="N116" s="288"/>
      <c r="O116" s="288"/>
      <c r="P116" s="288"/>
      <c r="Q116" s="288"/>
      <c r="R116" s="288"/>
      <c r="S116" s="265"/>
      <c r="T116" s="265"/>
      <c r="U116" s="265"/>
      <c r="V116" s="265"/>
      <c r="W116" s="265"/>
      <c r="X116" s="265"/>
      <c r="Y116" s="265"/>
      <c r="Z116" s="265"/>
      <c r="AA116" s="265"/>
      <c r="AB116" s="265"/>
      <c r="AC116" s="265"/>
      <c r="AD116" s="265"/>
      <c r="AE116" s="265"/>
      <c r="AF116" s="265"/>
      <c r="AG116" s="265"/>
      <c r="AH116" s="265"/>
      <c r="AI116" s="265"/>
      <c r="AJ116" s="265"/>
      <c r="AK116" s="265"/>
      <c r="AL116" s="265"/>
      <c r="AM116" s="265"/>
      <c r="AN116" s="265"/>
      <c r="AO116" s="265"/>
      <c r="AP116" s="265"/>
      <c r="AQ116" s="288"/>
      <c r="AR116" s="265"/>
      <c r="AS116" s="288"/>
      <c r="AT116" s="288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88"/>
      <c r="DR116" s="288"/>
      <c r="DS116" s="288"/>
      <c r="DT116" s="288"/>
      <c r="DU116" s="288"/>
      <c r="DV116" s="288"/>
      <c r="DW116" s="288"/>
      <c r="DX116" s="288"/>
      <c r="DY116" s="288"/>
      <c r="DZ116" s="288"/>
      <c r="EA116" s="288"/>
      <c r="EB116" s="288"/>
      <c r="EC116" s="288"/>
    </row>
    <row r="117" spans="1:133" s="291" customFormat="1">
      <c r="A117" s="288"/>
      <c r="B117" s="353"/>
      <c r="C117" s="353"/>
      <c r="D117" s="353"/>
      <c r="E117" s="279"/>
      <c r="F117" s="279"/>
      <c r="G117" s="278"/>
      <c r="H117" s="278"/>
      <c r="I117" s="278"/>
      <c r="J117" s="279"/>
      <c r="K117" s="352"/>
      <c r="L117" s="290"/>
      <c r="M117" s="290"/>
      <c r="N117" s="288"/>
      <c r="O117" s="288"/>
      <c r="P117" s="288"/>
      <c r="Q117" s="288"/>
      <c r="R117" s="288"/>
      <c r="S117" s="265"/>
      <c r="T117" s="265"/>
      <c r="U117" s="265"/>
      <c r="V117" s="265"/>
      <c r="W117" s="265"/>
      <c r="X117" s="265"/>
      <c r="Y117" s="265"/>
      <c r="Z117" s="265"/>
      <c r="AA117" s="265"/>
      <c r="AB117" s="265"/>
      <c r="AC117" s="265"/>
      <c r="AD117" s="265"/>
      <c r="AE117" s="265"/>
      <c r="AF117" s="265"/>
      <c r="AG117" s="265"/>
      <c r="AH117" s="265"/>
      <c r="AI117" s="265"/>
      <c r="AJ117" s="265"/>
      <c r="AK117" s="265"/>
      <c r="AL117" s="265"/>
      <c r="AM117" s="265"/>
      <c r="AN117" s="265"/>
      <c r="AO117" s="265"/>
      <c r="AP117" s="265"/>
      <c r="AQ117" s="288"/>
      <c r="AR117" s="265"/>
      <c r="AS117" s="288"/>
      <c r="AT117" s="288"/>
      <c r="AU117" s="288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8"/>
      <c r="BG117" s="288"/>
      <c r="BH117" s="288"/>
      <c r="BI117" s="288"/>
      <c r="BJ117" s="288"/>
      <c r="BK117" s="288"/>
      <c r="BL117" s="288"/>
      <c r="BM117" s="288"/>
      <c r="BN117" s="288"/>
      <c r="BO117" s="288"/>
      <c r="BP117" s="288"/>
      <c r="BQ117" s="288"/>
      <c r="BR117" s="288"/>
      <c r="BS117" s="288"/>
      <c r="BT117" s="288"/>
      <c r="BU117" s="288"/>
      <c r="BV117" s="288"/>
      <c r="BW117" s="288"/>
      <c r="BX117" s="288"/>
      <c r="BY117" s="288"/>
      <c r="BZ117" s="288"/>
      <c r="CA117" s="288"/>
      <c r="CB117" s="288"/>
      <c r="CC117" s="288"/>
      <c r="CD117" s="288"/>
      <c r="CE117" s="288"/>
      <c r="CF117" s="288"/>
      <c r="CG117" s="288"/>
      <c r="CH117" s="288"/>
      <c r="CI117" s="288"/>
      <c r="CJ117" s="288"/>
      <c r="CK117" s="288"/>
      <c r="CL117" s="288"/>
      <c r="CM117" s="288"/>
      <c r="CN117" s="288"/>
      <c r="CO117" s="288"/>
      <c r="CP117" s="288"/>
      <c r="CQ117" s="288"/>
      <c r="CR117" s="288"/>
      <c r="CS117" s="288"/>
      <c r="CT117" s="288"/>
      <c r="CU117" s="288"/>
      <c r="CV117" s="288"/>
      <c r="CW117" s="288"/>
      <c r="CX117" s="288"/>
      <c r="CY117" s="288"/>
      <c r="CZ117" s="288"/>
      <c r="DA117" s="288"/>
      <c r="DB117" s="288"/>
      <c r="DC117" s="288"/>
      <c r="DD117" s="288"/>
      <c r="DE117" s="288"/>
      <c r="DF117" s="288"/>
      <c r="DG117" s="288"/>
      <c r="DH117" s="288"/>
      <c r="DI117" s="288"/>
      <c r="DJ117" s="288"/>
      <c r="DK117" s="288"/>
      <c r="DL117" s="288"/>
      <c r="DM117" s="288"/>
      <c r="DN117" s="288"/>
      <c r="DO117" s="288"/>
      <c r="DP117" s="288"/>
      <c r="DQ117" s="288"/>
      <c r="DR117" s="288"/>
      <c r="DS117" s="288"/>
      <c r="DT117" s="288"/>
      <c r="DU117" s="288"/>
      <c r="DV117" s="288"/>
      <c r="DW117" s="288"/>
      <c r="DX117" s="288"/>
      <c r="DY117" s="288"/>
      <c r="DZ117" s="288"/>
      <c r="EA117" s="288"/>
      <c r="EB117" s="288"/>
      <c r="EC117" s="288"/>
    </row>
    <row r="118" spans="1:133" s="291" customFormat="1">
      <c r="A118" s="288"/>
      <c r="B118" s="353"/>
      <c r="C118" s="353"/>
      <c r="D118" s="353"/>
      <c r="E118" s="279"/>
      <c r="F118" s="279"/>
      <c r="G118" s="278"/>
      <c r="H118" s="278"/>
      <c r="I118" s="278"/>
      <c r="J118" s="279"/>
      <c r="K118" s="352"/>
      <c r="L118" s="290"/>
      <c r="M118" s="290"/>
      <c r="N118" s="288"/>
      <c r="O118" s="288"/>
      <c r="P118" s="288"/>
      <c r="Q118" s="288"/>
      <c r="R118" s="288"/>
      <c r="S118" s="265"/>
      <c r="T118" s="265"/>
      <c r="U118" s="265"/>
      <c r="V118" s="265"/>
      <c r="W118" s="265"/>
      <c r="X118" s="265"/>
      <c r="Y118" s="265"/>
      <c r="Z118" s="265"/>
      <c r="AA118" s="265"/>
      <c r="AB118" s="265"/>
      <c r="AC118" s="265"/>
      <c r="AD118" s="265"/>
      <c r="AE118" s="265"/>
      <c r="AF118" s="265"/>
      <c r="AG118" s="265"/>
      <c r="AH118" s="265"/>
      <c r="AI118" s="265"/>
      <c r="AJ118" s="265"/>
      <c r="AK118" s="265"/>
      <c r="AL118" s="265"/>
      <c r="AM118" s="265"/>
      <c r="AN118" s="265"/>
      <c r="AO118" s="265"/>
      <c r="AP118" s="265"/>
      <c r="AQ118" s="288"/>
      <c r="AR118" s="265"/>
      <c r="AS118" s="288"/>
      <c r="AT118" s="288"/>
      <c r="AU118" s="288"/>
      <c r="AV118" s="288"/>
      <c r="AW118" s="288"/>
      <c r="AX118" s="288"/>
      <c r="AY118" s="288"/>
      <c r="AZ118" s="288"/>
      <c r="BA118" s="288"/>
      <c r="BB118" s="288"/>
      <c r="BC118" s="288"/>
      <c r="BD118" s="288"/>
      <c r="BE118" s="288"/>
      <c r="BF118" s="288"/>
      <c r="BG118" s="288"/>
      <c r="BH118" s="288"/>
      <c r="BI118" s="288"/>
      <c r="BJ118" s="288"/>
      <c r="BK118" s="288"/>
      <c r="BL118" s="288"/>
      <c r="BM118" s="288"/>
      <c r="BN118" s="288"/>
      <c r="BO118" s="288"/>
      <c r="BP118" s="288"/>
      <c r="BQ118" s="288"/>
      <c r="BR118" s="288"/>
      <c r="BS118" s="288"/>
      <c r="BT118" s="288"/>
      <c r="BU118" s="288"/>
      <c r="BV118" s="288"/>
      <c r="BW118" s="288"/>
      <c r="BX118" s="288"/>
      <c r="BY118" s="288"/>
      <c r="BZ118" s="288"/>
      <c r="CA118" s="288"/>
      <c r="CB118" s="288"/>
      <c r="CC118" s="288"/>
      <c r="CD118" s="288"/>
      <c r="CE118" s="288"/>
      <c r="CF118" s="288"/>
      <c r="CG118" s="288"/>
      <c r="CH118" s="288"/>
      <c r="CI118" s="288"/>
      <c r="CJ118" s="288"/>
      <c r="CK118" s="288"/>
      <c r="CL118" s="288"/>
      <c r="CM118" s="288"/>
      <c r="CN118" s="288"/>
      <c r="CO118" s="288"/>
      <c r="CP118" s="288"/>
      <c r="CQ118" s="288"/>
      <c r="CR118" s="288"/>
      <c r="CS118" s="288"/>
      <c r="CT118" s="288"/>
      <c r="CU118" s="288"/>
      <c r="CV118" s="288"/>
      <c r="CW118" s="288"/>
      <c r="CX118" s="288"/>
      <c r="CY118" s="288"/>
      <c r="CZ118" s="288"/>
      <c r="DA118" s="288"/>
      <c r="DB118" s="288"/>
      <c r="DC118" s="288"/>
      <c r="DD118" s="288"/>
      <c r="DE118" s="288"/>
      <c r="DF118" s="288"/>
      <c r="DG118" s="288"/>
      <c r="DH118" s="288"/>
      <c r="DI118" s="288"/>
      <c r="DJ118" s="288"/>
      <c r="DK118" s="288"/>
      <c r="DL118" s="288"/>
      <c r="DM118" s="288"/>
      <c r="DN118" s="288"/>
      <c r="DO118" s="288"/>
      <c r="DP118" s="288"/>
      <c r="DQ118" s="288"/>
      <c r="DR118" s="288"/>
      <c r="DS118" s="288"/>
      <c r="DT118" s="288"/>
      <c r="DU118" s="288"/>
      <c r="DV118" s="288"/>
      <c r="DW118" s="288"/>
      <c r="DX118" s="288"/>
      <c r="DY118" s="288"/>
      <c r="DZ118" s="288"/>
      <c r="EA118" s="288"/>
      <c r="EB118" s="288"/>
      <c r="EC118" s="288"/>
    </row>
    <row r="119" spans="1:133" s="291" customFormat="1">
      <c r="A119" s="288"/>
      <c r="B119" s="353"/>
      <c r="C119" s="353"/>
      <c r="D119" s="353"/>
      <c r="E119" s="279"/>
      <c r="F119" s="279"/>
      <c r="G119" s="278"/>
      <c r="H119" s="278"/>
      <c r="I119" s="278"/>
      <c r="J119" s="279"/>
      <c r="K119" s="352"/>
      <c r="L119" s="290"/>
      <c r="M119" s="290"/>
      <c r="N119" s="288"/>
      <c r="O119" s="288"/>
      <c r="P119" s="288"/>
      <c r="Q119" s="288"/>
      <c r="R119" s="288"/>
      <c r="S119" s="265"/>
      <c r="T119" s="265"/>
      <c r="U119" s="265"/>
      <c r="V119" s="265"/>
      <c r="W119" s="265"/>
      <c r="X119" s="265"/>
      <c r="Y119" s="265"/>
      <c r="Z119" s="265"/>
      <c r="AA119" s="265"/>
      <c r="AB119" s="265"/>
      <c r="AC119" s="265"/>
      <c r="AD119" s="265"/>
      <c r="AE119" s="265"/>
      <c r="AF119" s="265"/>
      <c r="AG119" s="265"/>
      <c r="AH119" s="265"/>
      <c r="AI119" s="265"/>
      <c r="AJ119" s="265"/>
      <c r="AK119" s="265"/>
      <c r="AL119" s="265"/>
      <c r="AM119" s="265"/>
      <c r="AN119" s="265"/>
      <c r="AO119" s="265"/>
      <c r="AP119" s="265"/>
      <c r="AQ119" s="288"/>
      <c r="AR119" s="265"/>
      <c r="AS119" s="288"/>
      <c r="AT119" s="288"/>
      <c r="AU119" s="288"/>
      <c r="AV119" s="288"/>
      <c r="AW119" s="288"/>
      <c r="AX119" s="288"/>
      <c r="AY119" s="288"/>
      <c r="AZ119" s="288"/>
      <c r="BA119" s="288"/>
      <c r="BB119" s="288"/>
      <c r="BC119" s="288"/>
      <c r="BD119" s="288"/>
      <c r="BE119" s="288"/>
      <c r="BF119" s="288"/>
      <c r="BG119" s="288"/>
      <c r="BH119" s="288"/>
      <c r="BI119" s="288"/>
      <c r="BJ119" s="288"/>
      <c r="BK119" s="288"/>
      <c r="BL119" s="288"/>
      <c r="BM119" s="288"/>
      <c r="BN119" s="288"/>
      <c r="BO119" s="288"/>
      <c r="BP119" s="288"/>
      <c r="BQ119" s="288"/>
      <c r="BR119" s="288"/>
      <c r="BS119" s="288"/>
      <c r="BT119" s="288"/>
      <c r="BU119" s="288"/>
      <c r="BV119" s="288"/>
      <c r="BW119" s="288"/>
      <c r="BX119" s="288"/>
      <c r="BY119" s="288"/>
      <c r="BZ119" s="288"/>
      <c r="CA119" s="288"/>
      <c r="CB119" s="288"/>
      <c r="CC119" s="288"/>
      <c r="CD119" s="288"/>
      <c r="CE119" s="288"/>
      <c r="CF119" s="288"/>
      <c r="CG119" s="288"/>
      <c r="CH119" s="288"/>
      <c r="CI119" s="288"/>
      <c r="CJ119" s="288"/>
      <c r="CK119" s="288"/>
      <c r="CL119" s="288"/>
      <c r="CM119" s="288"/>
      <c r="CN119" s="288"/>
      <c r="CO119" s="288"/>
      <c r="CP119" s="288"/>
      <c r="CQ119" s="288"/>
      <c r="CR119" s="288"/>
      <c r="CS119" s="288"/>
      <c r="CT119" s="288"/>
      <c r="CU119" s="288"/>
      <c r="CV119" s="288"/>
      <c r="CW119" s="288"/>
      <c r="CX119" s="288"/>
      <c r="CY119" s="288"/>
      <c r="CZ119" s="288"/>
      <c r="DA119" s="288"/>
      <c r="DB119" s="288"/>
      <c r="DC119" s="288"/>
      <c r="DD119" s="288"/>
      <c r="DE119" s="288"/>
      <c r="DF119" s="288"/>
      <c r="DG119" s="288"/>
      <c r="DH119" s="288"/>
      <c r="DI119" s="288"/>
      <c r="DJ119" s="288"/>
      <c r="DK119" s="288"/>
      <c r="DL119" s="288"/>
      <c r="DM119" s="288"/>
      <c r="DN119" s="288"/>
      <c r="DO119" s="288"/>
      <c r="DP119" s="288"/>
      <c r="DQ119" s="288"/>
      <c r="DR119" s="288"/>
      <c r="DS119" s="288"/>
      <c r="DT119" s="288"/>
      <c r="DU119" s="288"/>
      <c r="DV119" s="288"/>
      <c r="DW119" s="288"/>
      <c r="DX119" s="288"/>
      <c r="DY119" s="288"/>
      <c r="DZ119" s="288"/>
      <c r="EA119" s="288"/>
      <c r="EB119" s="288"/>
      <c r="EC119" s="288"/>
    </row>
    <row r="120" spans="1:133" s="291" customFormat="1">
      <c r="A120" s="288"/>
      <c r="B120" s="353"/>
      <c r="C120" s="353"/>
      <c r="D120" s="353"/>
      <c r="E120" s="279"/>
      <c r="F120" s="279"/>
      <c r="G120" s="278"/>
      <c r="H120" s="278"/>
      <c r="I120" s="278"/>
      <c r="J120" s="279"/>
      <c r="K120" s="352"/>
      <c r="L120" s="290"/>
      <c r="M120" s="290"/>
      <c r="N120" s="288"/>
      <c r="O120" s="288"/>
      <c r="P120" s="288"/>
      <c r="Q120" s="288"/>
      <c r="R120" s="288"/>
      <c r="S120" s="265"/>
      <c r="T120" s="265"/>
      <c r="U120" s="265"/>
      <c r="V120" s="265"/>
      <c r="W120" s="265"/>
      <c r="X120" s="265"/>
      <c r="Y120" s="265"/>
      <c r="Z120" s="265"/>
      <c r="AA120" s="265"/>
      <c r="AB120" s="265"/>
      <c r="AC120" s="265"/>
      <c r="AD120" s="265"/>
      <c r="AE120" s="265"/>
      <c r="AF120" s="265"/>
      <c r="AG120" s="265"/>
      <c r="AH120" s="265"/>
      <c r="AI120" s="265"/>
      <c r="AJ120" s="265"/>
      <c r="AK120" s="265"/>
      <c r="AL120" s="265"/>
      <c r="AM120" s="265"/>
      <c r="AN120" s="265"/>
      <c r="AO120" s="265"/>
      <c r="AP120" s="265"/>
      <c r="AQ120" s="288"/>
      <c r="AR120" s="265"/>
      <c r="AS120" s="288"/>
      <c r="AT120" s="288"/>
      <c r="AU120" s="288"/>
      <c r="AV120" s="288"/>
      <c r="AW120" s="288"/>
      <c r="AX120" s="288"/>
      <c r="AY120" s="288"/>
      <c r="AZ120" s="288"/>
      <c r="BA120" s="288"/>
      <c r="BB120" s="288"/>
      <c r="BC120" s="288"/>
      <c r="BD120" s="288"/>
      <c r="BE120" s="288"/>
      <c r="BF120" s="288"/>
      <c r="BG120" s="288"/>
      <c r="BH120" s="288"/>
      <c r="BI120" s="288"/>
      <c r="BJ120" s="288"/>
      <c r="BK120" s="288"/>
      <c r="BL120" s="288"/>
      <c r="BM120" s="288"/>
      <c r="BN120" s="288"/>
      <c r="BO120" s="288"/>
      <c r="BP120" s="288"/>
      <c r="BQ120" s="288"/>
      <c r="BR120" s="288"/>
      <c r="BS120" s="288"/>
      <c r="BT120" s="288"/>
      <c r="BU120" s="288"/>
      <c r="BV120" s="288"/>
      <c r="BW120" s="288"/>
      <c r="BX120" s="288"/>
      <c r="BY120" s="288"/>
      <c r="BZ120" s="288"/>
      <c r="CA120" s="288"/>
      <c r="CB120" s="288"/>
      <c r="CC120" s="288"/>
      <c r="CD120" s="288"/>
      <c r="CE120" s="288"/>
      <c r="CF120" s="288"/>
      <c r="CG120" s="288"/>
      <c r="CH120" s="288"/>
      <c r="CI120" s="288"/>
      <c r="CJ120" s="288"/>
      <c r="CK120" s="288"/>
      <c r="CL120" s="288"/>
      <c r="CM120" s="288"/>
      <c r="CN120" s="288"/>
      <c r="CO120" s="288"/>
      <c r="CP120" s="288"/>
      <c r="CQ120" s="288"/>
      <c r="CR120" s="288"/>
      <c r="CS120" s="288"/>
      <c r="CT120" s="288"/>
      <c r="CU120" s="288"/>
      <c r="CV120" s="288"/>
      <c r="CW120" s="288"/>
      <c r="CX120" s="288"/>
      <c r="CY120" s="288"/>
      <c r="CZ120" s="288"/>
      <c r="DA120" s="288"/>
      <c r="DB120" s="288"/>
      <c r="DC120" s="288"/>
      <c r="DD120" s="288"/>
      <c r="DE120" s="288"/>
      <c r="DF120" s="288"/>
      <c r="DG120" s="288"/>
      <c r="DH120" s="288"/>
      <c r="DI120" s="288"/>
      <c r="DJ120" s="288"/>
      <c r="DK120" s="288"/>
      <c r="DL120" s="288"/>
      <c r="DM120" s="288"/>
      <c r="DN120" s="288"/>
      <c r="DO120" s="288"/>
      <c r="DP120" s="288"/>
      <c r="DQ120" s="288"/>
      <c r="DR120" s="288"/>
      <c r="DS120" s="288"/>
      <c r="DT120" s="288"/>
      <c r="DU120" s="288"/>
      <c r="DV120" s="288"/>
      <c r="DW120" s="288"/>
      <c r="DX120" s="288"/>
      <c r="DY120" s="288"/>
      <c r="DZ120" s="288"/>
      <c r="EA120" s="288"/>
      <c r="EB120" s="288"/>
      <c r="EC120" s="288"/>
    </row>
    <row r="121" spans="1:133" s="291" customFormat="1">
      <c r="A121" s="288"/>
      <c r="B121" s="353"/>
      <c r="C121" s="353"/>
      <c r="D121" s="353"/>
      <c r="E121" s="279"/>
      <c r="F121" s="279"/>
      <c r="G121" s="278"/>
      <c r="H121" s="278"/>
      <c r="I121" s="278"/>
      <c r="J121" s="279"/>
      <c r="K121" s="352"/>
      <c r="L121" s="290"/>
      <c r="M121" s="290"/>
      <c r="N121" s="288"/>
      <c r="O121" s="288"/>
      <c r="P121" s="288"/>
      <c r="Q121" s="288"/>
      <c r="R121" s="288"/>
      <c r="S121" s="265"/>
      <c r="T121" s="265"/>
      <c r="U121" s="265"/>
      <c r="V121" s="265"/>
      <c r="W121" s="265"/>
      <c r="X121" s="265"/>
      <c r="Y121" s="265"/>
      <c r="Z121" s="265"/>
      <c r="AA121" s="265"/>
      <c r="AB121" s="265"/>
      <c r="AC121" s="265"/>
      <c r="AD121" s="265"/>
      <c r="AE121" s="265"/>
      <c r="AF121" s="265"/>
      <c r="AG121" s="265"/>
      <c r="AH121" s="265"/>
      <c r="AI121" s="265"/>
      <c r="AJ121" s="265"/>
      <c r="AK121" s="265"/>
      <c r="AL121" s="265"/>
      <c r="AM121" s="265"/>
      <c r="AN121" s="265"/>
      <c r="AO121" s="265"/>
      <c r="AP121" s="265"/>
      <c r="AQ121" s="288"/>
      <c r="AR121" s="265"/>
      <c r="AS121" s="288"/>
      <c r="AT121" s="288"/>
      <c r="AU121" s="288"/>
      <c r="AV121" s="288"/>
      <c r="AW121" s="288"/>
      <c r="AX121" s="288"/>
      <c r="AY121" s="288"/>
      <c r="AZ121" s="288"/>
      <c r="BA121" s="288"/>
      <c r="BB121" s="288"/>
      <c r="BC121" s="288"/>
      <c r="BD121" s="288"/>
      <c r="BE121" s="288"/>
      <c r="BF121" s="288"/>
      <c r="BG121" s="288"/>
      <c r="BH121" s="288"/>
      <c r="BI121" s="288"/>
      <c r="BJ121" s="288"/>
      <c r="BK121" s="288"/>
      <c r="BL121" s="288"/>
      <c r="BM121" s="288"/>
      <c r="BN121" s="288"/>
      <c r="BO121" s="288"/>
      <c r="BP121" s="288"/>
      <c r="BQ121" s="288"/>
      <c r="BR121" s="288"/>
      <c r="BS121" s="288"/>
      <c r="BT121" s="288"/>
      <c r="BU121" s="288"/>
      <c r="BV121" s="288"/>
      <c r="BW121" s="288"/>
      <c r="BX121" s="288"/>
      <c r="BY121" s="288"/>
      <c r="BZ121" s="288"/>
      <c r="CA121" s="288"/>
      <c r="CB121" s="288"/>
      <c r="CC121" s="288"/>
      <c r="CD121" s="288"/>
      <c r="CE121" s="288"/>
      <c r="CF121" s="288"/>
      <c r="CG121" s="288"/>
      <c r="CH121" s="288"/>
      <c r="CI121" s="288"/>
      <c r="CJ121" s="288"/>
      <c r="CK121" s="288"/>
      <c r="CL121" s="288"/>
      <c r="CM121" s="288"/>
      <c r="CN121" s="288"/>
      <c r="CO121" s="288"/>
      <c r="CP121" s="288"/>
      <c r="CQ121" s="288"/>
      <c r="CR121" s="288"/>
      <c r="CS121" s="288"/>
      <c r="CT121" s="288"/>
      <c r="CU121" s="288"/>
      <c r="CV121" s="288"/>
      <c r="CW121" s="288"/>
      <c r="CX121" s="288"/>
      <c r="CY121" s="288"/>
      <c r="CZ121" s="288"/>
      <c r="DA121" s="288"/>
      <c r="DB121" s="288"/>
      <c r="DC121" s="288"/>
      <c r="DD121" s="288"/>
      <c r="DE121" s="288"/>
      <c r="DF121" s="288"/>
      <c r="DG121" s="288"/>
      <c r="DH121" s="288"/>
      <c r="DI121" s="288"/>
      <c r="DJ121" s="288"/>
      <c r="DK121" s="288"/>
      <c r="DL121" s="288"/>
      <c r="DM121" s="288"/>
      <c r="DN121" s="288"/>
      <c r="DO121" s="288"/>
      <c r="DP121" s="288"/>
      <c r="DQ121" s="288"/>
      <c r="DR121" s="288"/>
      <c r="DS121" s="288"/>
      <c r="DT121" s="288"/>
      <c r="DU121" s="288"/>
      <c r="DV121" s="288"/>
      <c r="DW121" s="288"/>
      <c r="DX121" s="288"/>
      <c r="DY121" s="288"/>
      <c r="DZ121" s="288"/>
      <c r="EA121" s="288"/>
      <c r="EB121" s="288"/>
      <c r="EC121" s="288"/>
    </row>
    <row r="122" spans="1:133" s="291" customFormat="1">
      <c r="A122" s="288"/>
      <c r="B122" s="353"/>
      <c r="C122" s="353"/>
      <c r="D122" s="353"/>
      <c r="E122" s="279"/>
      <c r="F122" s="279"/>
      <c r="G122" s="278"/>
      <c r="H122" s="278"/>
      <c r="I122" s="278"/>
      <c r="J122" s="279"/>
      <c r="K122" s="352"/>
      <c r="L122" s="290"/>
      <c r="M122" s="290"/>
      <c r="N122" s="288"/>
      <c r="O122" s="288"/>
      <c r="P122" s="288"/>
      <c r="Q122" s="288"/>
      <c r="R122" s="288"/>
      <c r="S122" s="265"/>
      <c r="T122" s="265"/>
      <c r="U122" s="265"/>
      <c r="V122" s="265"/>
      <c r="W122" s="265"/>
      <c r="X122" s="265"/>
      <c r="Y122" s="265"/>
      <c r="Z122" s="265"/>
      <c r="AA122" s="265"/>
      <c r="AB122" s="265"/>
      <c r="AC122" s="265"/>
      <c r="AD122" s="265"/>
      <c r="AE122" s="265"/>
      <c r="AF122" s="265"/>
      <c r="AG122" s="265"/>
      <c r="AH122" s="265"/>
      <c r="AI122" s="265"/>
      <c r="AJ122" s="265"/>
      <c r="AK122" s="265"/>
      <c r="AL122" s="265"/>
      <c r="AM122" s="265"/>
      <c r="AN122" s="265"/>
      <c r="AO122" s="265"/>
      <c r="AP122" s="265"/>
      <c r="AQ122" s="288"/>
      <c r="AR122" s="265"/>
      <c r="AS122" s="288"/>
      <c r="AT122" s="288"/>
      <c r="AU122" s="288"/>
      <c r="AV122" s="288"/>
      <c r="AW122" s="288"/>
      <c r="AX122" s="288"/>
      <c r="AY122" s="288"/>
      <c r="AZ122" s="288"/>
      <c r="BA122" s="288"/>
      <c r="BB122" s="288"/>
      <c r="BC122" s="288"/>
      <c r="BD122" s="288"/>
      <c r="BE122" s="288"/>
      <c r="BF122" s="288"/>
      <c r="BG122" s="288"/>
      <c r="BH122" s="288"/>
      <c r="BI122" s="288"/>
      <c r="BJ122" s="288"/>
      <c r="BK122" s="288"/>
      <c r="BL122" s="288"/>
      <c r="BM122" s="288"/>
      <c r="BN122" s="288"/>
      <c r="BO122" s="288"/>
      <c r="BP122" s="288"/>
      <c r="BQ122" s="288"/>
      <c r="BR122" s="288"/>
      <c r="BS122" s="288"/>
      <c r="BT122" s="288"/>
      <c r="BU122" s="288"/>
      <c r="BV122" s="288"/>
      <c r="BW122" s="288"/>
      <c r="BX122" s="288"/>
      <c r="BY122" s="288"/>
      <c r="BZ122" s="288"/>
      <c r="CA122" s="288"/>
      <c r="CB122" s="288"/>
      <c r="CC122" s="288"/>
      <c r="CD122" s="288"/>
      <c r="CE122" s="288"/>
      <c r="CF122" s="288"/>
      <c r="CG122" s="288"/>
      <c r="CH122" s="288"/>
      <c r="CI122" s="288"/>
      <c r="CJ122" s="288"/>
      <c r="CK122" s="288"/>
      <c r="CL122" s="288"/>
      <c r="CM122" s="288"/>
      <c r="CN122" s="288"/>
      <c r="CO122" s="288"/>
      <c r="CP122" s="288"/>
      <c r="CQ122" s="288"/>
      <c r="CR122" s="288"/>
      <c r="CS122" s="288"/>
      <c r="CT122" s="288"/>
      <c r="CU122" s="288"/>
      <c r="CV122" s="288"/>
      <c r="CW122" s="288"/>
      <c r="CX122" s="288"/>
      <c r="CY122" s="288"/>
      <c r="CZ122" s="288"/>
      <c r="DA122" s="288"/>
      <c r="DB122" s="288"/>
      <c r="DC122" s="288"/>
      <c r="DD122" s="288"/>
      <c r="DE122" s="288"/>
      <c r="DF122" s="288"/>
      <c r="DG122" s="288"/>
      <c r="DH122" s="288"/>
      <c r="DI122" s="288"/>
      <c r="DJ122" s="288"/>
      <c r="DK122" s="288"/>
      <c r="DL122" s="288"/>
      <c r="DM122" s="288"/>
      <c r="DN122" s="288"/>
      <c r="DO122" s="288"/>
      <c r="DP122" s="288"/>
      <c r="DQ122" s="288"/>
      <c r="DR122" s="288"/>
      <c r="DS122" s="288"/>
      <c r="DT122" s="288"/>
      <c r="DU122" s="288"/>
      <c r="DV122" s="288"/>
      <c r="DW122" s="288"/>
      <c r="DX122" s="288"/>
      <c r="DY122" s="288"/>
      <c r="DZ122" s="288"/>
      <c r="EA122" s="288"/>
      <c r="EB122" s="288"/>
      <c r="EC122" s="288"/>
    </row>
    <row r="123" spans="1:133" s="291" customFormat="1">
      <c r="A123" s="288"/>
      <c r="B123" s="353"/>
      <c r="C123" s="353"/>
      <c r="D123" s="353"/>
      <c r="E123" s="279"/>
      <c r="F123" s="279"/>
      <c r="G123" s="278"/>
      <c r="H123" s="278"/>
      <c r="I123" s="278"/>
      <c r="J123" s="279"/>
      <c r="K123" s="352"/>
      <c r="L123" s="290"/>
      <c r="M123" s="290"/>
      <c r="N123" s="288"/>
      <c r="O123" s="288"/>
      <c r="P123" s="288"/>
      <c r="Q123" s="288"/>
      <c r="R123" s="288"/>
      <c r="S123" s="265"/>
      <c r="T123" s="265"/>
      <c r="U123" s="265"/>
      <c r="V123" s="265"/>
      <c r="W123" s="265"/>
      <c r="X123" s="265"/>
      <c r="Y123" s="265"/>
      <c r="Z123" s="265"/>
      <c r="AA123" s="265"/>
      <c r="AB123" s="265"/>
      <c r="AC123" s="265"/>
      <c r="AD123" s="265"/>
      <c r="AE123" s="265"/>
      <c r="AF123" s="265"/>
      <c r="AG123" s="265"/>
      <c r="AH123" s="265"/>
      <c r="AI123" s="265"/>
      <c r="AJ123" s="265"/>
      <c r="AK123" s="265"/>
      <c r="AL123" s="265"/>
      <c r="AM123" s="265"/>
      <c r="AN123" s="265"/>
      <c r="AO123" s="265"/>
      <c r="AP123" s="265"/>
      <c r="AQ123" s="288"/>
      <c r="AR123" s="265"/>
      <c r="AS123" s="288"/>
      <c r="AT123" s="288"/>
      <c r="AU123" s="288"/>
      <c r="AV123" s="288"/>
      <c r="AW123" s="288"/>
      <c r="AX123" s="288"/>
      <c r="AY123" s="288"/>
      <c r="AZ123" s="288"/>
      <c r="BA123" s="288"/>
      <c r="BB123" s="288"/>
      <c r="BC123" s="288"/>
      <c r="BD123" s="288"/>
      <c r="BE123" s="288"/>
      <c r="BF123" s="288"/>
      <c r="BG123" s="288"/>
      <c r="BH123" s="288"/>
      <c r="BI123" s="288"/>
      <c r="BJ123" s="288"/>
      <c r="BK123" s="288"/>
      <c r="BL123" s="288"/>
      <c r="BM123" s="288"/>
      <c r="BN123" s="288"/>
      <c r="BO123" s="288"/>
      <c r="BP123" s="288"/>
      <c r="BQ123" s="288"/>
      <c r="BR123" s="288"/>
      <c r="BS123" s="288"/>
      <c r="BT123" s="288"/>
      <c r="BU123" s="288"/>
      <c r="BV123" s="288"/>
      <c r="BW123" s="288"/>
      <c r="BX123" s="288"/>
      <c r="BY123" s="288"/>
      <c r="BZ123" s="288"/>
      <c r="CA123" s="288"/>
      <c r="CB123" s="288"/>
      <c r="CC123" s="288"/>
      <c r="CD123" s="288"/>
      <c r="CE123" s="288"/>
      <c r="CF123" s="288"/>
      <c r="CG123" s="288"/>
      <c r="CH123" s="288"/>
      <c r="CI123" s="288"/>
      <c r="CJ123" s="288"/>
      <c r="CK123" s="288"/>
      <c r="CL123" s="288"/>
      <c r="CM123" s="288"/>
      <c r="CN123" s="288"/>
      <c r="CO123" s="288"/>
      <c r="CP123" s="288"/>
      <c r="CQ123" s="288"/>
      <c r="CR123" s="288"/>
      <c r="CS123" s="288"/>
      <c r="CT123" s="288"/>
      <c r="CU123" s="288"/>
      <c r="CV123" s="288"/>
      <c r="CW123" s="288"/>
      <c r="CX123" s="288"/>
      <c r="CY123" s="288"/>
      <c r="CZ123" s="288"/>
      <c r="DA123" s="288"/>
      <c r="DB123" s="288"/>
      <c r="DC123" s="288"/>
      <c r="DD123" s="288"/>
      <c r="DE123" s="288"/>
      <c r="DF123" s="288"/>
      <c r="DG123" s="288"/>
      <c r="DH123" s="288"/>
      <c r="DI123" s="288"/>
      <c r="DJ123" s="288"/>
      <c r="DK123" s="288"/>
      <c r="DL123" s="288"/>
      <c r="DM123" s="288"/>
      <c r="DN123" s="288"/>
      <c r="DO123" s="288"/>
      <c r="DP123" s="288"/>
      <c r="DQ123" s="288"/>
      <c r="DR123" s="288"/>
      <c r="DS123" s="288"/>
      <c r="DT123" s="288"/>
      <c r="DU123" s="288"/>
      <c r="DV123" s="288"/>
      <c r="DW123" s="288"/>
      <c r="DX123" s="288"/>
      <c r="DY123" s="288"/>
      <c r="DZ123" s="288"/>
      <c r="EA123" s="288"/>
      <c r="EB123" s="288"/>
      <c r="EC123" s="288"/>
    </row>
    <row r="124" spans="1:133" s="291" customFormat="1">
      <c r="A124" s="288"/>
      <c r="B124" s="353"/>
      <c r="C124" s="353"/>
      <c r="D124" s="353"/>
      <c r="E124" s="279"/>
      <c r="F124" s="279"/>
      <c r="G124" s="278"/>
      <c r="H124" s="278"/>
      <c r="I124" s="278"/>
      <c r="J124" s="279"/>
      <c r="K124" s="352"/>
      <c r="L124" s="290"/>
      <c r="M124" s="290"/>
      <c r="N124" s="288"/>
      <c r="O124" s="288"/>
      <c r="P124" s="288"/>
      <c r="Q124" s="288"/>
      <c r="R124" s="288"/>
      <c r="S124" s="265"/>
      <c r="T124" s="265"/>
      <c r="U124" s="265"/>
      <c r="V124" s="265"/>
      <c r="W124" s="265"/>
      <c r="X124" s="265"/>
      <c r="Y124" s="265"/>
      <c r="Z124" s="265"/>
      <c r="AA124" s="265"/>
      <c r="AB124" s="265"/>
      <c r="AC124" s="265"/>
      <c r="AD124" s="265"/>
      <c r="AE124" s="265"/>
      <c r="AF124" s="265"/>
      <c r="AG124" s="265"/>
      <c r="AH124" s="265"/>
      <c r="AI124" s="265"/>
      <c r="AJ124" s="265"/>
      <c r="AK124" s="265"/>
      <c r="AL124" s="265"/>
      <c r="AM124" s="265"/>
      <c r="AN124" s="265"/>
      <c r="AO124" s="265"/>
      <c r="AP124" s="265"/>
      <c r="AQ124" s="288"/>
      <c r="AR124" s="265"/>
      <c r="AS124" s="288"/>
      <c r="AT124" s="288"/>
      <c r="AU124" s="288"/>
      <c r="AV124" s="288"/>
      <c r="AW124" s="288"/>
      <c r="AX124" s="288"/>
      <c r="AY124" s="288"/>
      <c r="AZ124" s="288"/>
      <c r="BA124" s="288"/>
      <c r="BB124" s="288"/>
      <c r="BC124" s="288"/>
      <c r="BD124" s="288"/>
      <c r="BE124" s="288"/>
      <c r="BF124" s="288"/>
      <c r="BG124" s="288"/>
      <c r="BH124" s="288"/>
      <c r="BI124" s="288"/>
      <c r="BJ124" s="288"/>
      <c r="BK124" s="288"/>
      <c r="BL124" s="288"/>
      <c r="BM124" s="288"/>
      <c r="BN124" s="288"/>
      <c r="BO124" s="288"/>
      <c r="BP124" s="288"/>
      <c r="BQ124" s="288"/>
      <c r="BR124" s="288"/>
      <c r="BS124" s="288"/>
      <c r="BT124" s="288"/>
      <c r="BU124" s="288"/>
      <c r="BV124" s="288"/>
      <c r="BW124" s="288"/>
      <c r="BX124" s="288"/>
      <c r="BY124" s="288"/>
      <c r="BZ124" s="288"/>
      <c r="CA124" s="288"/>
      <c r="CB124" s="288"/>
      <c r="CC124" s="288"/>
      <c r="CD124" s="288"/>
      <c r="CE124" s="288"/>
      <c r="CF124" s="288"/>
      <c r="CG124" s="288"/>
      <c r="CH124" s="288"/>
      <c r="CI124" s="288"/>
      <c r="CJ124" s="288"/>
      <c r="CK124" s="288"/>
      <c r="CL124" s="288"/>
      <c r="CM124" s="288"/>
      <c r="CN124" s="288"/>
      <c r="CO124" s="288"/>
      <c r="CP124" s="288"/>
      <c r="CQ124" s="288"/>
      <c r="CR124" s="288"/>
      <c r="CS124" s="288"/>
      <c r="CT124" s="288"/>
      <c r="CU124" s="288"/>
      <c r="CV124" s="288"/>
      <c r="CW124" s="288"/>
      <c r="CX124" s="288"/>
      <c r="CY124" s="288"/>
      <c r="CZ124" s="288"/>
      <c r="DA124" s="288"/>
      <c r="DB124" s="288"/>
      <c r="DC124" s="288"/>
      <c r="DD124" s="288"/>
      <c r="DE124" s="288"/>
      <c r="DF124" s="288"/>
      <c r="DG124" s="288"/>
      <c r="DH124" s="288"/>
      <c r="DI124" s="288"/>
      <c r="DJ124" s="288"/>
      <c r="DK124" s="288"/>
      <c r="DL124" s="288"/>
      <c r="DM124" s="288"/>
      <c r="DN124" s="288"/>
      <c r="DO124" s="288"/>
      <c r="DP124" s="288"/>
      <c r="DQ124" s="288"/>
      <c r="DR124" s="288"/>
      <c r="DS124" s="288"/>
      <c r="DT124" s="288"/>
      <c r="DU124" s="288"/>
      <c r="DV124" s="288"/>
      <c r="DW124" s="288"/>
      <c r="DX124" s="288"/>
      <c r="DY124" s="288"/>
      <c r="DZ124" s="288"/>
      <c r="EA124" s="288"/>
      <c r="EB124" s="288"/>
      <c r="EC124" s="288"/>
    </row>
    <row r="125" spans="1:133" s="291" customFormat="1">
      <c r="A125" s="288"/>
      <c r="B125" s="353"/>
      <c r="C125" s="353"/>
      <c r="D125" s="353"/>
      <c r="E125" s="279"/>
      <c r="F125" s="279"/>
      <c r="G125" s="278"/>
      <c r="H125" s="278"/>
      <c r="I125" s="278"/>
      <c r="J125" s="279"/>
      <c r="K125" s="352"/>
      <c r="L125" s="290"/>
      <c r="M125" s="290"/>
      <c r="N125" s="288"/>
      <c r="O125" s="288"/>
      <c r="P125" s="288"/>
      <c r="Q125" s="288"/>
      <c r="R125" s="288"/>
      <c r="S125" s="265"/>
      <c r="T125" s="265"/>
      <c r="U125" s="265"/>
      <c r="V125" s="265"/>
      <c r="W125" s="265"/>
      <c r="X125" s="265"/>
      <c r="Y125" s="265"/>
      <c r="Z125" s="265"/>
      <c r="AA125" s="265"/>
      <c r="AB125" s="265"/>
      <c r="AC125" s="265"/>
      <c r="AD125" s="265"/>
      <c r="AE125" s="265"/>
      <c r="AF125" s="265"/>
      <c r="AG125" s="265"/>
      <c r="AH125" s="265"/>
      <c r="AI125" s="265"/>
      <c r="AJ125" s="265"/>
      <c r="AK125" s="265"/>
      <c r="AL125" s="265"/>
      <c r="AM125" s="265"/>
      <c r="AN125" s="265"/>
      <c r="AO125" s="265"/>
      <c r="AP125" s="265"/>
      <c r="AQ125" s="288"/>
      <c r="AR125" s="265"/>
      <c r="AS125" s="288"/>
      <c r="AT125" s="288"/>
      <c r="AU125" s="288"/>
      <c r="AV125" s="288"/>
      <c r="AW125" s="288"/>
      <c r="AX125" s="288"/>
      <c r="AY125" s="288"/>
      <c r="AZ125" s="288"/>
      <c r="BA125" s="288"/>
      <c r="BB125" s="288"/>
      <c r="BC125" s="288"/>
      <c r="BD125" s="288"/>
      <c r="BE125" s="288"/>
      <c r="BF125" s="288"/>
      <c r="BG125" s="288"/>
      <c r="BH125" s="288"/>
      <c r="BI125" s="288"/>
      <c r="BJ125" s="288"/>
      <c r="BK125" s="288"/>
      <c r="BL125" s="288"/>
      <c r="BM125" s="288"/>
      <c r="BN125" s="288"/>
      <c r="BO125" s="288"/>
      <c r="BP125" s="288"/>
      <c r="BQ125" s="288"/>
      <c r="BR125" s="288"/>
      <c r="BS125" s="288"/>
      <c r="BT125" s="288"/>
      <c r="BU125" s="288"/>
      <c r="BV125" s="288"/>
      <c r="BW125" s="288"/>
      <c r="BX125" s="288"/>
      <c r="BY125" s="288"/>
      <c r="BZ125" s="288"/>
      <c r="CA125" s="288"/>
      <c r="CB125" s="288"/>
      <c r="CC125" s="288"/>
      <c r="CD125" s="288"/>
      <c r="CE125" s="288"/>
      <c r="CF125" s="288"/>
      <c r="CG125" s="288"/>
      <c r="CH125" s="288"/>
      <c r="CI125" s="288"/>
      <c r="CJ125" s="288"/>
      <c r="CK125" s="288"/>
      <c r="CL125" s="288"/>
      <c r="CM125" s="288"/>
      <c r="CN125" s="288"/>
      <c r="CO125" s="288"/>
      <c r="CP125" s="288"/>
      <c r="CQ125" s="288"/>
      <c r="CR125" s="288"/>
      <c r="CS125" s="288"/>
      <c r="CT125" s="288"/>
      <c r="CU125" s="288"/>
      <c r="CV125" s="288"/>
      <c r="CW125" s="288"/>
      <c r="CX125" s="288"/>
      <c r="CY125" s="288"/>
      <c r="CZ125" s="288"/>
      <c r="DA125" s="288"/>
      <c r="DB125" s="288"/>
      <c r="DC125" s="288"/>
      <c r="DD125" s="288"/>
      <c r="DE125" s="288"/>
      <c r="DF125" s="288"/>
      <c r="DG125" s="288"/>
      <c r="DH125" s="288"/>
      <c r="DI125" s="288"/>
      <c r="DJ125" s="288"/>
      <c r="DK125" s="288"/>
      <c r="DL125" s="288"/>
      <c r="DM125" s="288"/>
      <c r="DN125" s="288"/>
      <c r="DO125" s="288"/>
      <c r="DP125" s="288"/>
      <c r="DQ125" s="288"/>
      <c r="DR125" s="288"/>
      <c r="DS125" s="288"/>
      <c r="DT125" s="288"/>
      <c r="DU125" s="288"/>
      <c r="DV125" s="288"/>
      <c r="DW125" s="288"/>
      <c r="DX125" s="288"/>
      <c r="DY125" s="288"/>
      <c r="DZ125" s="288"/>
      <c r="EA125" s="288"/>
      <c r="EB125" s="288"/>
      <c r="EC125" s="288"/>
    </row>
    <row r="126" spans="1:133" s="291" customFormat="1">
      <c r="A126" s="288"/>
      <c r="B126" s="353"/>
      <c r="C126" s="353"/>
      <c r="D126" s="353"/>
      <c r="E126" s="279"/>
      <c r="F126" s="279"/>
      <c r="G126" s="278"/>
      <c r="H126" s="278"/>
      <c r="I126" s="278"/>
      <c r="J126" s="279"/>
      <c r="K126" s="352"/>
      <c r="L126" s="290"/>
      <c r="M126" s="290"/>
      <c r="N126" s="288"/>
      <c r="O126" s="288"/>
      <c r="P126" s="288"/>
      <c r="Q126" s="288"/>
      <c r="R126" s="288"/>
      <c r="S126" s="265"/>
      <c r="T126" s="265"/>
      <c r="U126" s="265"/>
      <c r="V126" s="265"/>
      <c r="W126" s="265"/>
      <c r="X126" s="265"/>
      <c r="Y126" s="265"/>
      <c r="Z126" s="265"/>
      <c r="AA126" s="265"/>
      <c r="AB126" s="265"/>
      <c r="AC126" s="265"/>
      <c r="AD126" s="265"/>
      <c r="AE126" s="265"/>
      <c r="AF126" s="265"/>
      <c r="AG126" s="265"/>
      <c r="AH126" s="265"/>
      <c r="AI126" s="265"/>
      <c r="AJ126" s="265"/>
      <c r="AK126" s="265"/>
      <c r="AL126" s="265"/>
      <c r="AM126" s="265"/>
      <c r="AN126" s="265"/>
      <c r="AO126" s="265"/>
      <c r="AP126" s="265"/>
      <c r="AQ126" s="288"/>
      <c r="AR126" s="265"/>
      <c r="AS126" s="288"/>
      <c r="AT126" s="288"/>
      <c r="AU126" s="288"/>
      <c r="AV126" s="288"/>
      <c r="AW126" s="288"/>
      <c r="AX126" s="288"/>
      <c r="AY126" s="288"/>
      <c r="AZ126" s="288"/>
      <c r="BA126" s="288"/>
      <c r="BB126" s="288"/>
      <c r="BC126" s="288"/>
      <c r="BD126" s="288"/>
      <c r="BE126" s="288"/>
      <c r="BF126" s="288"/>
      <c r="BG126" s="288"/>
      <c r="BH126" s="288"/>
      <c r="BI126" s="288"/>
      <c r="BJ126" s="288"/>
      <c r="BK126" s="288"/>
      <c r="BL126" s="288"/>
      <c r="BM126" s="288"/>
      <c r="BN126" s="288"/>
      <c r="BO126" s="288"/>
      <c r="BP126" s="288"/>
      <c r="BQ126" s="288"/>
      <c r="BR126" s="288"/>
      <c r="BS126" s="288"/>
      <c r="BT126" s="288"/>
      <c r="BU126" s="288"/>
      <c r="BV126" s="288"/>
      <c r="BW126" s="288"/>
      <c r="BX126" s="288"/>
      <c r="BY126" s="288"/>
      <c r="BZ126" s="288"/>
      <c r="CA126" s="288"/>
      <c r="CB126" s="288"/>
      <c r="CC126" s="288"/>
      <c r="CD126" s="288"/>
      <c r="CE126" s="288"/>
      <c r="CF126" s="288"/>
      <c r="CG126" s="288"/>
      <c r="CH126" s="288"/>
      <c r="CI126" s="288"/>
      <c r="CJ126" s="288"/>
      <c r="CK126" s="288"/>
      <c r="CL126" s="288"/>
      <c r="CM126" s="288"/>
      <c r="CN126" s="288"/>
      <c r="CO126" s="288"/>
      <c r="CP126" s="288"/>
      <c r="CQ126" s="288"/>
      <c r="CR126" s="288"/>
      <c r="CS126" s="288"/>
      <c r="CT126" s="288"/>
      <c r="CU126" s="288"/>
      <c r="CV126" s="288"/>
      <c r="CW126" s="288"/>
      <c r="CX126" s="288"/>
      <c r="CY126" s="288"/>
      <c r="CZ126" s="288"/>
      <c r="DA126" s="288"/>
      <c r="DB126" s="288"/>
      <c r="DC126" s="288"/>
      <c r="DD126" s="288"/>
      <c r="DE126" s="288"/>
      <c r="DF126" s="288"/>
      <c r="DG126" s="288"/>
      <c r="DH126" s="288"/>
      <c r="DI126" s="288"/>
      <c r="DJ126" s="288"/>
      <c r="DK126" s="288"/>
      <c r="DL126" s="288"/>
      <c r="DM126" s="288"/>
      <c r="DN126" s="288"/>
      <c r="DO126" s="288"/>
      <c r="DP126" s="288"/>
      <c r="DQ126" s="288"/>
      <c r="DR126" s="288"/>
      <c r="DS126" s="288"/>
      <c r="DT126" s="288"/>
      <c r="DU126" s="288"/>
      <c r="DV126" s="288"/>
      <c r="DW126" s="288"/>
      <c r="DX126" s="288"/>
      <c r="DY126" s="288"/>
      <c r="DZ126" s="288"/>
      <c r="EA126" s="288"/>
      <c r="EB126" s="288"/>
      <c r="EC126" s="288"/>
    </row>
    <row r="127" spans="1:133" s="291" customFormat="1">
      <c r="A127" s="288"/>
      <c r="B127" s="353"/>
      <c r="C127" s="353"/>
      <c r="D127" s="353"/>
      <c r="E127" s="279"/>
      <c r="F127" s="279"/>
      <c r="G127" s="278"/>
      <c r="H127" s="278"/>
      <c r="I127" s="278"/>
      <c r="J127" s="279"/>
      <c r="K127" s="352"/>
      <c r="L127" s="290"/>
      <c r="M127" s="290"/>
      <c r="N127" s="288"/>
      <c r="O127" s="288"/>
      <c r="P127" s="288"/>
      <c r="Q127" s="288"/>
      <c r="R127" s="288"/>
      <c r="S127" s="265"/>
      <c r="T127" s="265"/>
      <c r="U127" s="265"/>
      <c r="V127" s="265"/>
      <c r="W127" s="265"/>
      <c r="X127" s="265"/>
      <c r="Y127" s="265"/>
      <c r="Z127" s="265"/>
      <c r="AA127" s="265"/>
      <c r="AB127" s="265"/>
      <c r="AC127" s="265"/>
      <c r="AD127" s="265"/>
      <c r="AE127" s="265"/>
      <c r="AF127" s="265"/>
      <c r="AG127" s="265"/>
      <c r="AH127" s="265"/>
      <c r="AI127" s="265"/>
      <c r="AJ127" s="265"/>
      <c r="AK127" s="265"/>
      <c r="AL127" s="265"/>
      <c r="AM127" s="265"/>
      <c r="AN127" s="265"/>
      <c r="AO127" s="265"/>
      <c r="AP127" s="265"/>
      <c r="AQ127" s="288"/>
      <c r="AR127" s="265"/>
      <c r="AS127" s="288"/>
      <c r="AT127" s="288"/>
      <c r="AU127" s="288"/>
      <c r="AV127" s="288"/>
      <c r="AW127" s="288"/>
      <c r="AX127" s="288"/>
      <c r="AY127" s="288"/>
      <c r="AZ127" s="288"/>
      <c r="BA127" s="288"/>
      <c r="BB127" s="288"/>
      <c r="BC127" s="288"/>
      <c r="BD127" s="288"/>
      <c r="BE127" s="288"/>
      <c r="BF127" s="288"/>
      <c r="BG127" s="288"/>
      <c r="BH127" s="288"/>
      <c r="BI127" s="288"/>
      <c r="BJ127" s="288"/>
      <c r="BK127" s="288"/>
      <c r="BL127" s="288"/>
      <c r="BM127" s="288"/>
      <c r="BN127" s="288"/>
      <c r="BO127" s="288"/>
      <c r="BP127" s="288"/>
      <c r="BQ127" s="288"/>
      <c r="BR127" s="288"/>
      <c r="BS127" s="288"/>
      <c r="BT127" s="288"/>
      <c r="BU127" s="288"/>
      <c r="BV127" s="288"/>
      <c r="BW127" s="288"/>
      <c r="BX127" s="288"/>
      <c r="BY127" s="288"/>
      <c r="BZ127" s="288"/>
      <c r="CA127" s="288"/>
      <c r="CB127" s="288"/>
      <c r="CC127" s="288"/>
      <c r="CD127" s="288"/>
      <c r="CE127" s="288"/>
      <c r="CF127" s="288"/>
      <c r="CG127" s="288"/>
      <c r="CH127" s="288"/>
      <c r="CI127" s="288"/>
      <c r="CJ127" s="288"/>
      <c r="CK127" s="288"/>
      <c r="CL127" s="288"/>
      <c r="CM127" s="288"/>
      <c r="CN127" s="288"/>
      <c r="CO127" s="288"/>
      <c r="CP127" s="288"/>
      <c r="CQ127" s="288"/>
      <c r="CR127" s="288"/>
      <c r="CS127" s="288"/>
      <c r="CT127" s="288"/>
      <c r="CU127" s="288"/>
      <c r="CV127" s="288"/>
      <c r="CW127" s="288"/>
      <c r="CX127" s="288"/>
      <c r="CY127" s="288"/>
      <c r="CZ127" s="288"/>
      <c r="DA127" s="288"/>
      <c r="DB127" s="288"/>
      <c r="DC127" s="288"/>
      <c r="DD127" s="288"/>
      <c r="DE127" s="288"/>
      <c r="DF127" s="288"/>
      <c r="DG127" s="288"/>
      <c r="DH127" s="288"/>
      <c r="DI127" s="288"/>
      <c r="DJ127" s="288"/>
      <c r="DK127" s="288"/>
      <c r="DL127" s="288"/>
      <c r="DM127" s="288"/>
      <c r="DN127" s="288"/>
      <c r="DO127" s="288"/>
      <c r="DP127" s="288"/>
      <c r="DQ127" s="288"/>
      <c r="DR127" s="288"/>
      <c r="DS127" s="288"/>
      <c r="DT127" s="288"/>
      <c r="DU127" s="288"/>
      <c r="DV127" s="288"/>
      <c r="DW127" s="288"/>
      <c r="DX127" s="288"/>
      <c r="DY127" s="288"/>
      <c r="DZ127" s="288"/>
      <c r="EA127" s="288"/>
      <c r="EB127" s="288"/>
      <c r="EC127" s="288"/>
    </row>
    <row r="128" spans="1:133" s="291" customFormat="1">
      <c r="A128" s="288"/>
      <c r="B128" s="353"/>
      <c r="C128" s="353"/>
      <c r="D128" s="353"/>
      <c r="E128" s="279"/>
      <c r="F128" s="279"/>
      <c r="G128" s="278"/>
      <c r="H128" s="278"/>
      <c r="I128" s="278"/>
      <c r="J128" s="279"/>
      <c r="K128" s="352"/>
      <c r="L128" s="290"/>
      <c r="M128" s="290"/>
      <c r="N128" s="288"/>
      <c r="O128" s="288"/>
      <c r="P128" s="288"/>
      <c r="Q128" s="288"/>
      <c r="R128" s="288"/>
      <c r="S128" s="265"/>
      <c r="T128" s="265"/>
      <c r="U128" s="265"/>
      <c r="V128" s="265"/>
      <c r="W128" s="265"/>
      <c r="X128" s="265"/>
      <c r="Y128" s="265"/>
      <c r="Z128" s="265"/>
      <c r="AA128" s="265"/>
      <c r="AB128" s="265"/>
      <c r="AC128" s="265"/>
      <c r="AD128" s="265"/>
      <c r="AE128" s="265"/>
      <c r="AF128" s="265"/>
      <c r="AG128" s="265"/>
      <c r="AH128" s="265"/>
      <c r="AI128" s="265"/>
      <c r="AJ128" s="265"/>
      <c r="AK128" s="265"/>
      <c r="AL128" s="265"/>
      <c r="AM128" s="265"/>
      <c r="AN128" s="265"/>
      <c r="AO128" s="265"/>
      <c r="AP128" s="265"/>
      <c r="AQ128" s="288"/>
      <c r="AR128" s="265"/>
      <c r="AS128" s="288"/>
      <c r="AT128" s="28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8"/>
      <c r="DA128" s="288"/>
      <c r="DB128" s="288"/>
      <c r="DC128" s="288"/>
      <c r="DD128" s="288"/>
      <c r="DE128" s="288"/>
      <c r="DF128" s="288"/>
      <c r="DG128" s="288"/>
      <c r="DH128" s="288"/>
      <c r="DI128" s="288"/>
      <c r="DJ128" s="288"/>
      <c r="DK128" s="288"/>
      <c r="DL128" s="288"/>
      <c r="DM128" s="288"/>
      <c r="DN128" s="288"/>
      <c r="DO128" s="288"/>
      <c r="DP128" s="288"/>
      <c r="DQ128" s="288"/>
      <c r="DR128" s="288"/>
      <c r="DS128" s="288"/>
      <c r="DT128" s="288"/>
      <c r="DU128" s="288"/>
      <c r="DV128" s="288"/>
      <c r="DW128" s="288"/>
      <c r="DX128" s="288"/>
      <c r="DY128" s="288"/>
      <c r="DZ128" s="288"/>
      <c r="EA128" s="288"/>
      <c r="EB128" s="288"/>
      <c r="EC128" s="288"/>
    </row>
    <row r="129" spans="1:133" s="291" customFormat="1">
      <c r="A129" s="288"/>
      <c r="B129" s="353"/>
      <c r="C129" s="353"/>
      <c r="D129" s="353"/>
      <c r="E129" s="279"/>
      <c r="F129" s="279"/>
      <c r="G129" s="278"/>
      <c r="H129" s="278"/>
      <c r="I129" s="278"/>
      <c r="J129" s="279"/>
      <c r="K129" s="352"/>
      <c r="L129" s="290"/>
      <c r="M129" s="290"/>
      <c r="N129" s="288"/>
      <c r="O129" s="288"/>
      <c r="P129" s="288"/>
      <c r="Q129" s="288"/>
      <c r="R129" s="288"/>
      <c r="S129" s="265"/>
      <c r="T129" s="265"/>
      <c r="U129" s="265"/>
      <c r="V129" s="265"/>
      <c r="W129" s="265"/>
      <c r="X129" s="265"/>
      <c r="Y129" s="265"/>
      <c r="Z129" s="265"/>
      <c r="AA129" s="265"/>
      <c r="AB129" s="265"/>
      <c r="AC129" s="265"/>
      <c r="AD129" s="265"/>
      <c r="AE129" s="265"/>
      <c r="AF129" s="265"/>
      <c r="AG129" s="265"/>
      <c r="AH129" s="265"/>
      <c r="AI129" s="265"/>
      <c r="AJ129" s="265"/>
      <c r="AK129" s="265"/>
      <c r="AL129" s="265"/>
      <c r="AM129" s="265"/>
      <c r="AN129" s="265"/>
      <c r="AO129" s="265"/>
      <c r="AP129" s="265"/>
      <c r="AQ129" s="288"/>
      <c r="AR129" s="265"/>
      <c r="AS129" s="288"/>
      <c r="AT129" s="28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8"/>
      <c r="DA129" s="288"/>
      <c r="DB129" s="288"/>
      <c r="DC129" s="288"/>
      <c r="DD129" s="288"/>
      <c r="DE129" s="288"/>
      <c r="DF129" s="288"/>
      <c r="DG129" s="288"/>
      <c r="DH129" s="288"/>
      <c r="DI129" s="288"/>
      <c r="DJ129" s="288"/>
      <c r="DK129" s="288"/>
      <c r="DL129" s="288"/>
      <c r="DM129" s="288"/>
      <c r="DN129" s="288"/>
      <c r="DO129" s="288"/>
      <c r="DP129" s="288"/>
      <c r="DQ129" s="288"/>
      <c r="DR129" s="288"/>
      <c r="DS129" s="288"/>
      <c r="DT129" s="288"/>
      <c r="DU129" s="288"/>
      <c r="DV129" s="288"/>
      <c r="DW129" s="288"/>
      <c r="DX129" s="288"/>
      <c r="DY129" s="288"/>
      <c r="DZ129" s="288"/>
      <c r="EA129" s="288"/>
      <c r="EB129" s="288"/>
      <c r="EC129" s="288"/>
    </row>
    <row r="130" spans="1:133" s="291" customFormat="1">
      <c r="A130" s="288"/>
      <c r="B130" s="353"/>
      <c r="C130" s="353"/>
      <c r="D130" s="353"/>
      <c r="E130" s="279"/>
      <c r="F130" s="279"/>
      <c r="G130" s="278"/>
      <c r="H130" s="278"/>
      <c r="I130" s="278"/>
      <c r="J130" s="279"/>
      <c r="K130" s="352"/>
      <c r="L130" s="290"/>
      <c r="M130" s="290"/>
      <c r="N130" s="288"/>
      <c r="O130" s="288"/>
      <c r="P130" s="288"/>
      <c r="Q130" s="288"/>
      <c r="R130" s="288"/>
      <c r="S130" s="265"/>
      <c r="T130" s="265"/>
      <c r="U130" s="265"/>
      <c r="V130" s="265"/>
      <c r="W130" s="265"/>
      <c r="X130" s="265"/>
      <c r="Y130" s="265"/>
      <c r="Z130" s="265"/>
      <c r="AA130" s="265"/>
      <c r="AB130" s="265"/>
      <c r="AC130" s="265"/>
      <c r="AD130" s="265"/>
      <c r="AE130" s="265"/>
      <c r="AF130" s="265"/>
      <c r="AG130" s="265"/>
      <c r="AH130" s="265"/>
      <c r="AI130" s="265"/>
      <c r="AJ130" s="265"/>
      <c r="AK130" s="265"/>
      <c r="AL130" s="265"/>
      <c r="AM130" s="265"/>
      <c r="AN130" s="265"/>
      <c r="AO130" s="265"/>
      <c r="AP130" s="265"/>
      <c r="AQ130" s="288"/>
      <c r="AR130" s="265"/>
      <c r="AS130" s="288"/>
      <c r="AT130" s="28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8"/>
      <c r="DA130" s="288"/>
      <c r="DB130" s="288"/>
      <c r="DC130" s="288"/>
      <c r="DD130" s="288"/>
      <c r="DE130" s="288"/>
      <c r="DF130" s="288"/>
      <c r="DG130" s="288"/>
      <c r="DH130" s="288"/>
      <c r="DI130" s="288"/>
      <c r="DJ130" s="288"/>
      <c r="DK130" s="288"/>
      <c r="DL130" s="288"/>
      <c r="DM130" s="288"/>
      <c r="DN130" s="288"/>
      <c r="DO130" s="288"/>
      <c r="DP130" s="288"/>
      <c r="DQ130" s="288"/>
      <c r="DR130" s="288"/>
      <c r="DS130" s="288"/>
      <c r="DT130" s="288"/>
      <c r="DU130" s="288"/>
      <c r="DV130" s="288"/>
      <c r="DW130" s="288"/>
      <c r="DX130" s="288"/>
      <c r="DY130" s="288"/>
      <c r="DZ130" s="288"/>
      <c r="EA130" s="288"/>
      <c r="EB130" s="288"/>
      <c r="EC130" s="288"/>
    </row>
    <row r="131" spans="1:133" s="291" customFormat="1">
      <c r="A131" s="288"/>
      <c r="B131" s="353"/>
      <c r="C131" s="353"/>
      <c r="D131" s="353"/>
      <c r="E131" s="279"/>
      <c r="F131" s="279"/>
      <c r="G131" s="278"/>
      <c r="H131" s="278"/>
      <c r="I131" s="278"/>
      <c r="J131" s="279"/>
      <c r="K131" s="352"/>
      <c r="L131" s="290"/>
      <c r="M131" s="290"/>
      <c r="N131" s="288"/>
      <c r="O131" s="288"/>
      <c r="P131" s="288"/>
      <c r="Q131" s="288"/>
      <c r="R131" s="288"/>
      <c r="S131" s="265"/>
      <c r="T131" s="265"/>
      <c r="U131" s="265"/>
      <c r="V131" s="265"/>
      <c r="W131" s="265"/>
      <c r="X131" s="265"/>
      <c r="Y131" s="265"/>
      <c r="Z131" s="265"/>
      <c r="AA131" s="265"/>
      <c r="AB131" s="265"/>
      <c r="AC131" s="265"/>
      <c r="AD131" s="265"/>
      <c r="AE131" s="265"/>
      <c r="AF131" s="265"/>
      <c r="AG131" s="265"/>
      <c r="AH131" s="265"/>
      <c r="AI131" s="265"/>
      <c r="AJ131" s="265"/>
      <c r="AK131" s="265"/>
      <c r="AL131" s="265"/>
      <c r="AM131" s="265"/>
      <c r="AN131" s="265"/>
      <c r="AO131" s="265"/>
      <c r="AP131" s="265"/>
      <c r="AQ131" s="288"/>
      <c r="AR131" s="265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8"/>
      <c r="DA131" s="288"/>
      <c r="DB131" s="288"/>
      <c r="DC131" s="288"/>
      <c r="DD131" s="288"/>
      <c r="DE131" s="288"/>
      <c r="DF131" s="288"/>
      <c r="DG131" s="288"/>
      <c r="DH131" s="288"/>
      <c r="DI131" s="288"/>
      <c r="DJ131" s="288"/>
      <c r="DK131" s="288"/>
      <c r="DL131" s="288"/>
      <c r="DM131" s="288"/>
      <c r="DN131" s="288"/>
      <c r="DO131" s="288"/>
      <c r="DP131" s="288"/>
      <c r="DQ131" s="288"/>
      <c r="DR131" s="288"/>
      <c r="DS131" s="288"/>
      <c r="DT131" s="288"/>
      <c r="DU131" s="288"/>
      <c r="DV131" s="288"/>
      <c r="DW131" s="288"/>
      <c r="DX131" s="288"/>
      <c r="DY131" s="288"/>
      <c r="DZ131" s="288"/>
      <c r="EA131" s="288"/>
      <c r="EB131" s="288"/>
      <c r="EC131" s="288"/>
    </row>
    <row r="132" spans="1:133" s="291" customFormat="1">
      <c r="A132" s="288"/>
      <c r="B132" s="353"/>
      <c r="C132" s="353"/>
      <c r="D132" s="353"/>
      <c r="E132" s="279"/>
      <c r="F132" s="279"/>
      <c r="G132" s="278"/>
      <c r="H132" s="278"/>
      <c r="I132" s="278"/>
      <c r="J132" s="279"/>
      <c r="K132" s="352"/>
      <c r="L132" s="290"/>
      <c r="M132" s="290"/>
      <c r="N132" s="288"/>
      <c r="O132" s="288"/>
      <c r="P132" s="288"/>
      <c r="Q132" s="288"/>
      <c r="R132" s="288"/>
      <c r="S132" s="265"/>
      <c r="T132" s="265"/>
      <c r="U132" s="265"/>
      <c r="V132" s="265"/>
      <c r="W132" s="265"/>
      <c r="X132" s="265"/>
      <c r="Y132" s="265"/>
      <c r="Z132" s="265"/>
      <c r="AA132" s="265"/>
      <c r="AB132" s="265"/>
      <c r="AC132" s="265"/>
      <c r="AD132" s="265"/>
      <c r="AE132" s="265"/>
      <c r="AF132" s="265"/>
      <c r="AG132" s="265"/>
      <c r="AH132" s="265"/>
      <c r="AI132" s="265"/>
      <c r="AJ132" s="265"/>
      <c r="AK132" s="265"/>
      <c r="AL132" s="265"/>
      <c r="AM132" s="265"/>
      <c r="AN132" s="265"/>
      <c r="AO132" s="265"/>
      <c r="AP132" s="265"/>
      <c r="AQ132" s="288"/>
      <c r="AR132" s="265"/>
      <c r="AS132" s="288"/>
      <c r="AT132" s="28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8"/>
      <c r="DA132" s="288"/>
      <c r="DB132" s="288"/>
      <c r="DC132" s="288"/>
      <c r="DD132" s="288"/>
      <c r="DE132" s="288"/>
      <c r="DF132" s="288"/>
      <c r="DG132" s="288"/>
      <c r="DH132" s="288"/>
      <c r="DI132" s="288"/>
      <c r="DJ132" s="288"/>
      <c r="DK132" s="288"/>
      <c r="DL132" s="288"/>
      <c r="DM132" s="288"/>
      <c r="DN132" s="288"/>
      <c r="DO132" s="288"/>
      <c r="DP132" s="288"/>
      <c r="DQ132" s="288"/>
      <c r="DR132" s="288"/>
      <c r="DS132" s="288"/>
      <c r="DT132" s="288"/>
      <c r="DU132" s="288"/>
      <c r="DV132" s="288"/>
      <c r="DW132" s="288"/>
      <c r="DX132" s="288"/>
      <c r="DY132" s="288"/>
      <c r="DZ132" s="288"/>
      <c r="EA132" s="288"/>
      <c r="EB132" s="288"/>
      <c r="EC132" s="288"/>
    </row>
    <row r="133" spans="1:133" s="291" customFormat="1">
      <c r="A133" s="288"/>
      <c r="B133" s="353"/>
      <c r="C133" s="353"/>
      <c r="D133" s="353"/>
      <c r="E133" s="279"/>
      <c r="F133" s="279"/>
      <c r="G133" s="278"/>
      <c r="H133" s="278"/>
      <c r="I133" s="278"/>
      <c r="J133" s="279"/>
      <c r="K133" s="352"/>
      <c r="L133" s="290"/>
      <c r="M133" s="290"/>
      <c r="N133" s="288"/>
      <c r="O133" s="288"/>
      <c r="P133" s="288"/>
      <c r="Q133" s="288"/>
      <c r="R133" s="288"/>
      <c r="S133" s="265"/>
      <c r="T133" s="265"/>
      <c r="U133" s="265"/>
      <c r="V133" s="265"/>
      <c r="W133" s="265"/>
      <c r="X133" s="265"/>
      <c r="Y133" s="265"/>
      <c r="Z133" s="265"/>
      <c r="AA133" s="265"/>
      <c r="AB133" s="265"/>
      <c r="AC133" s="265"/>
      <c r="AD133" s="265"/>
      <c r="AE133" s="265"/>
      <c r="AF133" s="265"/>
      <c r="AG133" s="265"/>
      <c r="AH133" s="265"/>
      <c r="AI133" s="265"/>
      <c r="AJ133" s="265"/>
      <c r="AK133" s="265"/>
      <c r="AL133" s="265"/>
      <c r="AM133" s="265"/>
      <c r="AN133" s="265"/>
      <c r="AO133" s="265"/>
      <c r="AP133" s="265"/>
      <c r="AQ133" s="288"/>
      <c r="AR133" s="265"/>
      <c r="AS133" s="288"/>
      <c r="AT133" s="28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8"/>
      <c r="DA133" s="288"/>
      <c r="DB133" s="288"/>
      <c r="DC133" s="288"/>
      <c r="DD133" s="288"/>
      <c r="DE133" s="288"/>
      <c r="DF133" s="288"/>
      <c r="DG133" s="288"/>
      <c r="DH133" s="288"/>
      <c r="DI133" s="288"/>
      <c r="DJ133" s="288"/>
      <c r="DK133" s="288"/>
      <c r="DL133" s="288"/>
      <c r="DM133" s="288"/>
      <c r="DN133" s="288"/>
      <c r="DO133" s="288"/>
      <c r="DP133" s="288"/>
      <c r="DQ133" s="288"/>
      <c r="DR133" s="288"/>
      <c r="DS133" s="288"/>
      <c r="DT133" s="288"/>
      <c r="DU133" s="288"/>
      <c r="DV133" s="288"/>
      <c r="DW133" s="288"/>
      <c r="DX133" s="288"/>
      <c r="DY133" s="288"/>
      <c r="DZ133" s="288"/>
      <c r="EA133" s="288"/>
      <c r="EB133" s="288"/>
      <c r="EC133" s="288"/>
    </row>
    <row r="134" spans="1:133" s="291" customFormat="1">
      <c r="A134" s="288"/>
      <c r="B134" s="351"/>
      <c r="C134" s="351"/>
      <c r="D134" s="351"/>
      <c r="E134" s="279"/>
      <c r="F134" s="279"/>
      <c r="G134" s="278"/>
      <c r="H134" s="278"/>
      <c r="I134" s="278"/>
      <c r="J134" s="279"/>
      <c r="K134" s="352"/>
      <c r="L134" s="290"/>
      <c r="M134" s="290"/>
      <c r="N134" s="288"/>
      <c r="O134" s="288"/>
      <c r="P134" s="288"/>
      <c r="Q134" s="288"/>
      <c r="R134" s="288"/>
      <c r="S134" s="265"/>
      <c r="T134" s="265"/>
      <c r="U134" s="265"/>
      <c r="V134" s="265"/>
      <c r="W134" s="265"/>
      <c r="X134" s="265"/>
      <c r="Y134" s="265"/>
      <c r="Z134" s="265"/>
      <c r="AA134" s="265"/>
      <c r="AB134" s="265"/>
      <c r="AC134" s="265"/>
      <c r="AD134" s="265"/>
      <c r="AE134" s="265"/>
      <c r="AF134" s="265"/>
      <c r="AG134" s="265"/>
      <c r="AH134" s="265"/>
      <c r="AI134" s="265"/>
      <c r="AJ134" s="265"/>
      <c r="AK134" s="265"/>
      <c r="AL134" s="265"/>
      <c r="AM134" s="265"/>
      <c r="AN134" s="265"/>
      <c r="AO134" s="265"/>
      <c r="AP134" s="265"/>
      <c r="AQ134" s="288"/>
      <c r="AR134" s="265"/>
      <c r="AS134" s="288"/>
      <c r="AT134" s="28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  <c r="DG134" s="288"/>
      <c r="DH134" s="288"/>
      <c r="DI134" s="288"/>
      <c r="DJ134" s="288"/>
      <c r="DK134" s="288"/>
      <c r="DL134" s="288"/>
      <c r="DM134" s="288"/>
      <c r="DN134" s="288"/>
      <c r="DO134" s="288"/>
      <c r="DP134" s="288"/>
      <c r="DQ134" s="288"/>
      <c r="DR134" s="288"/>
      <c r="DS134" s="288"/>
      <c r="DT134" s="288"/>
      <c r="DU134" s="288"/>
      <c r="DV134" s="288"/>
      <c r="DW134" s="288"/>
      <c r="DX134" s="288"/>
      <c r="DY134" s="288"/>
      <c r="DZ134" s="288"/>
      <c r="EA134" s="288"/>
      <c r="EB134" s="288"/>
      <c r="EC134" s="288"/>
    </row>
    <row r="135" spans="1:133" s="291" customFormat="1">
      <c r="A135" s="288"/>
      <c r="B135" s="351"/>
      <c r="C135" s="351"/>
      <c r="D135" s="351"/>
      <c r="E135" s="279"/>
      <c r="F135" s="279"/>
      <c r="G135" s="278"/>
      <c r="H135" s="278"/>
      <c r="I135" s="278"/>
      <c r="J135" s="279"/>
      <c r="K135" s="352"/>
      <c r="L135" s="290"/>
      <c r="M135" s="290"/>
      <c r="N135" s="288"/>
      <c r="O135" s="288"/>
      <c r="P135" s="288"/>
      <c r="Q135" s="288"/>
      <c r="R135" s="288"/>
      <c r="S135" s="265"/>
      <c r="T135" s="265"/>
      <c r="U135" s="265"/>
      <c r="V135" s="265"/>
      <c r="W135" s="265"/>
      <c r="X135" s="265"/>
      <c r="Y135" s="265"/>
      <c r="Z135" s="265"/>
      <c r="AA135" s="265"/>
      <c r="AB135" s="265"/>
      <c r="AC135" s="265"/>
      <c r="AD135" s="265"/>
      <c r="AE135" s="265"/>
      <c r="AF135" s="265"/>
      <c r="AG135" s="265"/>
      <c r="AH135" s="265"/>
      <c r="AI135" s="265"/>
      <c r="AJ135" s="265"/>
      <c r="AK135" s="265"/>
      <c r="AL135" s="265"/>
      <c r="AM135" s="265"/>
      <c r="AN135" s="265"/>
      <c r="AO135" s="265"/>
      <c r="AP135" s="265"/>
      <c r="AQ135" s="288"/>
      <c r="AR135" s="265"/>
      <c r="AS135" s="288"/>
      <c r="AT135" s="28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  <c r="DG135" s="288"/>
      <c r="DH135" s="288"/>
      <c r="DI135" s="288"/>
      <c r="DJ135" s="288"/>
      <c r="DK135" s="288"/>
      <c r="DL135" s="288"/>
      <c r="DM135" s="288"/>
      <c r="DN135" s="288"/>
      <c r="DO135" s="288"/>
      <c r="DP135" s="288"/>
      <c r="DQ135" s="288"/>
      <c r="DR135" s="288"/>
      <c r="DS135" s="288"/>
      <c r="DT135" s="288"/>
      <c r="DU135" s="288"/>
      <c r="DV135" s="288"/>
      <c r="DW135" s="288"/>
      <c r="DX135" s="288"/>
      <c r="DY135" s="288"/>
      <c r="DZ135" s="288"/>
      <c r="EA135" s="288"/>
      <c r="EB135" s="288"/>
      <c r="EC135" s="288"/>
    </row>
    <row r="136" spans="1:133" s="291" customFormat="1">
      <c r="A136" s="288"/>
      <c r="B136" s="351"/>
      <c r="C136" s="351"/>
      <c r="D136" s="351"/>
      <c r="E136" s="279"/>
      <c r="F136" s="279"/>
      <c r="G136" s="278"/>
      <c r="H136" s="278"/>
      <c r="I136" s="278"/>
      <c r="J136" s="279"/>
      <c r="K136" s="352"/>
      <c r="L136" s="290"/>
      <c r="M136" s="290"/>
      <c r="N136" s="288"/>
      <c r="O136" s="288"/>
      <c r="P136" s="288"/>
      <c r="Q136" s="288"/>
      <c r="R136" s="288"/>
      <c r="S136" s="265"/>
      <c r="T136" s="265"/>
      <c r="U136" s="265"/>
      <c r="V136" s="265"/>
      <c r="W136" s="265"/>
      <c r="X136" s="265"/>
      <c r="Y136" s="265"/>
      <c r="Z136" s="265"/>
      <c r="AA136" s="265"/>
      <c r="AB136" s="265"/>
      <c r="AC136" s="265"/>
      <c r="AD136" s="265"/>
      <c r="AE136" s="265"/>
      <c r="AF136" s="265"/>
      <c r="AG136" s="265"/>
      <c r="AH136" s="265"/>
      <c r="AI136" s="265"/>
      <c r="AJ136" s="265"/>
      <c r="AK136" s="265"/>
      <c r="AL136" s="265"/>
      <c r="AM136" s="265"/>
      <c r="AN136" s="265"/>
      <c r="AO136" s="265"/>
      <c r="AP136" s="265"/>
      <c r="AQ136" s="288"/>
      <c r="AR136" s="265"/>
      <c r="AS136" s="288"/>
      <c r="AT136" s="28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  <c r="DG136" s="288"/>
      <c r="DH136" s="288"/>
      <c r="DI136" s="288"/>
      <c r="DJ136" s="288"/>
      <c r="DK136" s="288"/>
      <c r="DL136" s="288"/>
      <c r="DM136" s="288"/>
      <c r="DN136" s="288"/>
      <c r="DO136" s="288"/>
      <c r="DP136" s="288"/>
      <c r="DQ136" s="288"/>
      <c r="DR136" s="288"/>
      <c r="DS136" s="288"/>
      <c r="DT136" s="288"/>
      <c r="DU136" s="288"/>
      <c r="DV136" s="288"/>
      <c r="DW136" s="288"/>
      <c r="DX136" s="288"/>
      <c r="DY136" s="288"/>
      <c r="DZ136" s="288"/>
      <c r="EA136" s="288"/>
      <c r="EB136" s="288"/>
      <c r="EC136" s="288"/>
    </row>
    <row r="137" spans="1:133" s="291" customFormat="1">
      <c r="A137" s="288"/>
      <c r="B137" s="351"/>
      <c r="C137" s="351"/>
      <c r="D137" s="351"/>
      <c r="E137" s="279"/>
      <c r="F137" s="279"/>
      <c r="G137" s="278"/>
      <c r="H137" s="278"/>
      <c r="I137" s="278"/>
      <c r="J137" s="279"/>
      <c r="K137" s="352"/>
      <c r="L137" s="290"/>
      <c r="M137" s="290"/>
      <c r="N137" s="288"/>
      <c r="O137" s="288"/>
      <c r="P137" s="288"/>
      <c r="Q137" s="288"/>
      <c r="R137" s="288"/>
      <c r="S137" s="265"/>
      <c r="T137" s="265"/>
      <c r="U137" s="265"/>
      <c r="V137" s="265"/>
      <c r="W137" s="265"/>
      <c r="X137" s="265"/>
      <c r="Y137" s="265"/>
      <c r="Z137" s="265"/>
      <c r="AA137" s="265"/>
      <c r="AB137" s="265"/>
      <c r="AC137" s="265"/>
      <c r="AD137" s="265"/>
      <c r="AE137" s="265"/>
      <c r="AF137" s="265"/>
      <c r="AG137" s="265"/>
      <c r="AH137" s="265"/>
      <c r="AI137" s="265"/>
      <c r="AJ137" s="265"/>
      <c r="AK137" s="265"/>
      <c r="AL137" s="265"/>
      <c r="AM137" s="265"/>
      <c r="AN137" s="265"/>
      <c r="AO137" s="265"/>
      <c r="AP137" s="265"/>
      <c r="AQ137" s="288"/>
      <c r="AR137" s="265"/>
      <c r="AS137" s="288"/>
      <c r="AT137" s="28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  <c r="DG137" s="288"/>
      <c r="DH137" s="288"/>
      <c r="DI137" s="288"/>
      <c r="DJ137" s="288"/>
      <c r="DK137" s="288"/>
      <c r="DL137" s="288"/>
      <c r="DM137" s="288"/>
      <c r="DN137" s="288"/>
      <c r="DO137" s="288"/>
      <c r="DP137" s="288"/>
      <c r="DQ137" s="288"/>
      <c r="DR137" s="288"/>
      <c r="DS137" s="288"/>
      <c r="DT137" s="288"/>
      <c r="DU137" s="288"/>
      <c r="DV137" s="288"/>
      <c r="DW137" s="288"/>
      <c r="DX137" s="288"/>
      <c r="DY137" s="288"/>
      <c r="DZ137" s="288"/>
      <c r="EA137" s="288"/>
      <c r="EB137" s="288"/>
      <c r="EC137" s="288"/>
    </row>
    <row r="138" spans="1:133" s="291" customFormat="1">
      <c r="A138" s="288"/>
      <c r="B138" s="351"/>
      <c r="C138" s="351"/>
      <c r="D138" s="351"/>
      <c r="E138" s="279"/>
      <c r="F138" s="279"/>
      <c r="G138" s="278"/>
      <c r="H138" s="278"/>
      <c r="I138" s="278"/>
      <c r="J138" s="279"/>
      <c r="K138" s="352"/>
      <c r="L138" s="290"/>
      <c r="M138" s="290"/>
      <c r="N138" s="288"/>
      <c r="O138" s="288"/>
      <c r="P138" s="288"/>
      <c r="Q138" s="288"/>
      <c r="R138" s="288"/>
      <c r="S138" s="265"/>
      <c r="T138" s="265"/>
      <c r="U138" s="265"/>
      <c r="V138" s="265"/>
      <c r="W138" s="265"/>
      <c r="X138" s="265"/>
      <c r="Y138" s="265"/>
      <c r="Z138" s="265"/>
      <c r="AA138" s="265"/>
      <c r="AB138" s="265"/>
      <c r="AC138" s="265"/>
      <c r="AD138" s="265"/>
      <c r="AE138" s="265"/>
      <c r="AF138" s="265"/>
      <c r="AG138" s="265"/>
      <c r="AH138" s="265"/>
      <c r="AI138" s="265"/>
      <c r="AJ138" s="265"/>
      <c r="AK138" s="265"/>
      <c r="AL138" s="265"/>
      <c r="AM138" s="265"/>
      <c r="AN138" s="265"/>
      <c r="AO138" s="265"/>
      <c r="AP138" s="265"/>
      <c r="AQ138" s="288"/>
      <c r="AR138" s="265"/>
      <c r="AS138" s="288"/>
      <c r="AT138" s="28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  <c r="DG138" s="288"/>
      <c r="DH138" s="288"/>
      <c r="DI138" s="288"/>
      <c r="DJ138" s="288"/>
      <c r="DK138" s="288"/>
      <c r="DL138" s="288"/>
      <c r="DM138" s="288"/>
      <c r="DN138" s="288"/>
      <c r="DO138" s="288"/>
      <c r="DP138" s="288"/>
      <c r="DQ138" s="288"/>
      <c r="DR138" s="288"/>
      <c r="DS138" s="288"/>
      <c r="DT138" s="288"/>
      <c r="DU138" s="288"/>
      <c r="DV138" s="288"/>
      <c r="DW138" s="288"/>
      <c r="DX138" s="288"/>
      <c r="DY138" s="288"/>
      <c r="DZ138" s="288"/>
      <c r="EA138" s="288"/>
      <c r="EB138" s="288"/>
      <c r="EC138" s="288"/>
    </row>
    <row r="139" spans="1:133" s="291" customFormat="1">
      <c r="A139" s="288"/>
      <c r="B139" s="351"/>
      <c r="C139" s="351"/>
      <c r="D139" s="351"/>
      <c r="E139" s="279"/>
      <c r="F139" s="279"/>
      <c r="G139" s="278"/>
      <c r="H139" s="278"/>
      <c r="I139" s="278"/>
      <c r="J139" s="279"/>
      <c r="K139" s="352"/>
      <c r="L139" s="290"/>
      <c r="M139" s="290"/>
      <c r="N139" s="288"/>
      <c r="O139" s="288"/>
      <c r="P139" s="288"/>
      <c r="Q139" s="288"/>
      <c r="R139" s="288"/>
      <c r="S139" s="265"/>
      <c r="T139" s="265"/>
      <c r="U139" s="265"/>
      <c r="V139" s="265"/>
      <c r="W139" s="265"/>
      <c r="X139" s="265"/>
      <c r="Y139" s="265"/>
      <c r="Z139" s="265"/>
      <c r="AA139" s="265"/>
      <c r="AB139" s="265"/>
      <c r="AC139" s="265"/>
      <c r="AD139" s="265"/>
      <c r="AE139" s="265"/>
      <c r="AF139" s="265"/>
      <c r="AG139" s="265"/>
      <c r="AH139" s="265"/>
      <c r="AI139" s="265"/>
      <c r="AJ139" s="265"/>
      <c r="AK139" s="265"/>
      <c r="AL139" s="265"/>
      <c r="AM139" s="265"/>
      <c r="AN139" s="265"/>
      <c r="AO139" s="265"/>
      <c r="AP139" s="265"/>
      <c r="AQ139" s="288"/>
      <c r="AR139" s="265"/>
      <c r="AS139" s="288"/>
      <c r="AT139" s="28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  <c r="DG139" s="288"/>
      <c r="DH139" s="288"/>
      <c r="DI139" s="288"/>
      <c r="DJ139" s="288"/>
      <c r="DK139" s="288"/>
      <c r="DL139" s="288"/>
      <c r="DM139" s="288"/>
      <c r="DN139" s="288"/>
      <c r="DO139" s="288"/>
      <c r="DP139" s="288"/>
      <c r="DQ139" s="288"/>
      <c r="DR139" s="288"/>
      <c r="DS139" s="288"/>
      <c r="DT139" s="288"/>
      <c r="DU139" s="288"/>
      <c r="DV139" s="288"/>
      <c r="DW139" s="288"/>
      <c r="DX139" s="288"/>
      <c r="DY139" s="288"/>
      <c r="DZ139" s="288"/>
      <c r="EA139" s="288"/>
      <c r="EB139" s="288"/>
      <c r="EC139" s="288"/>
    </row>
    <row r="140" spans="1:133" s="291" customFormat="1">
      <c r="A140" s="288"/>
      <c r="B140" s="351"/>
      <c r="C140" s="351"/>
      <c r="D140" s="351"/>
      <c r="E140" s="279"/>
      <c r="F140" s="279"/>
      <c r="G140" s="278"/>
      <c r="H140" s="278"/>
      <c r="I140" s="278"/>
      <c r="J140" s="279"/>
      <c r="K140" s="352"/>
      <c r="L140" s="290"/>
      <c r="M140" s="290"/>
      <c r="N140" s="288"/>
      <c r="O140" s="288"/>
      <c r="P140" s="288"/>
      <c r="Q140" s="288"/>
      <c r="R140" s="288"/>
      <c r="S140" s="265"/>
      <c r="T140" s="265"/>
      <c r="U140" s="265"/>
      <c r="V140" s="265"/>
      <c r="W140" s="265"/>
      <c r="X140" s="265"/>
      <c r="Y140" s="265"/>
      <c r="Z140" s="265"/>
      <c r="AA140" s="265"/>
      <c r="AB140" s="265"/>
      <c r="AC140" s="265"/>
      <c r="AD140" s="265"/>
      <c r="AE140" s="265"/>
      <c r="AF140" s="265"/>
      <c r="AG140" s="265"/>
      <c r="AH140" s="265"/>
      <c r="AI140" s="265"/>
      <c r="AJ140" s="265"/>
      <c r="AK140" s="265"/>
      <c r="AL140" s="265"/>
      <c r="AM140" s="265"/>
      <c r="AN140" s="265"/>
      <c r="AO140" s="265"/>
      <c r="AP140" s="265"/>
      <c r="AQ140" s="288"/>
      <c r="AR140" s="265"/>
      <c r="AS140" s="288"/>
      <c r="AT140" s="28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  <c r="DG140" s="288"/>
      <c r="DH140" s="288"/>
      <c r="DI140" s="288"/>
      <c r="DJ140" s="288"/>
      <c r="DK140" s="288"/>
      <c r="DL140" s="288"/>
      <c r="DM140" s="288"/>
      <c r="DN140" s="288"/>
      <c r="DO140" s="288"/>
      <c r="DP140" s="288"/>
      <c r="DQ140" s="288"/>
      <c r="DR140" s="288"/>
      <c r="DS140" s="288"/>
      <c r="DT140" s="288"/>
      <c r="DU140" s="288"/>
      <c r="DV140" s="288"/>
      <c r="DW140" s="288"/>
      <c r="DX140" s="288"/>
      <c r="DY140" s="288"/>
      <c r="DZ140" s="288"/>
      <c r="EA140" s="288"/>
      <c r="EB140" s="288"/>
      <c r="EC140" s="288"/>
    </row>
    <row r="141" spans="1:133" s="291" customFormat="1">
      <c r="A141" s="288"/>
      <c r="B141" s="351"/>
      <c r="C141" s="351"/>
      <c r="D141" s="351"/>
      <c r="E141" s="279"/>
      <c r="F141" s="279"/>
      <c r="G141" s="278"/>
      <c r="H141" s="278"/>
      <c r="I141" s="278"/>
      <c r="J141" s="279"/>
      <c r="K141" s="352"/>
      <c r="L141" s="290"/>
      <c r="M141" s="290"/>
      <c r="N141" s="288"/>
      <c r="O141" s="288"/>
      <c r="P141" s="288"/>
      <c r="Q141" s="288"/>
      <c r="R141" s="288"/>
      <c r="S141" s="265"/>
      <c r="T141" s="265"/>
      <c r="U141" s="265"/>
      <c r="V141" s="265"/>
      <c r="W141" s="265"/>
      <c r="X141" s="265"/>
      <c r="Y141" s="265"/>
      <c r="Z141" s="265"/>
      <c r="AA141" s="265"/>
      <c r="AB141" s="265"/>
      <c r="AC141" s="265"/>
      <c r="AD141" s="265"/>
      <c r="AE141" s="265"/>
      <c r="AF141" s="265"/>
      <c r="AG141" s="265"/>
      <c r="AH141" s="265"/>
      <c r="AI141" s="265"/>
      <c r="AJ141" s="265"/>
      <c r="AK141" s="265"/>
      <c r="AL141" s="265"/>
      <c r="AM141" s="265"/>
      <c r="AN141" s="265"/>
      <c r="AO141" s="265"/>
      <c r="AP141" s="265"/>
      <c r="AQ141" s="288"/>
      <c r="AR141" s="265"/>
      <c r="AS141" s="288"/>
      <c r="AT141" s="28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  <c r="DG141" s="288"/>
      <c r="DH141" s="288"/>
      <c r="DI141" s="288"/>
      <c r="DJ141" s="288"/>
      <c r="DK141" s="288"/>
      <c r="DL141" s="288"/>
      <c r="DM141" s="288"/>
      <c r="DN141" s="288"/>
      <c r="DO141" s="288"/>
      <c r="DP141" s="288"/>
      <c r="DQ141" s="288"/>
      <c r="DR141" s="288"/>
      <c r="DS141" s="288"/>
      <c r="DT141" s="288"/>
      <c r="DU141" s="288"/>
      <c r="DV141" s="288"/>
      <c r="DW141" s="288"/>
      <c r="DX141" s="288"/>
      <c r="DY141" s="288"/>
      <c r="DZ141" s="288"/>
      <c r="EA141" s="288"/>
      <c r="EB141" s="288"/>
      <c r="EC141" s="288"/>
    </row>
    <row r="142" spans="1:133" s="291" customFormat="1">
      <c r="A142" s="288"/>
      <c r="B142" s="351"/>
      <c r="C142" s="351"/>
      <c r="D142" s="351"/>
      <c r="E142" s="279"/>
      <c r="F142" s="279"/>
      <c r="G142" s="278"/>
      <c r="H142" s="278"/>
      <c r="I142" s="278"/>
      <c r="J142" s="279"/>
      <c r="K142" s="352"/>
      <c r="L142" s="290"/>
      <c r="M142" s="290"/>
      <c r="N142" s="288"/>
      <c r="O142" s="288"/>
      <c r="P142" s="288"/>
      <c r="Q142" s="288"/>
      <c r="R142" s="288"/>
      <c r="S142" s="265"/>
      <c r="T142" s="265"/>
      <c r="U142" s="265"/>
      <c r="V142" s="265"/>
      <c r="W142" s="265"/>
      <c r="X142" s="265"/>
      <c r="Y142" s="265"/>
      <c r="Z142" s="265"/>
      <c r="AA142" s="265"/>
      <c r="AB142" s="265"/>
      <c r="AC142" s="265"/>
      <c r="AD142" s="265"/>
      <c r="AE142" s="265"/>
      <c r="AF142" s="265"/>
      <c r="AG142" s="265"/>
      <c r="AH142" s="265"/>
      <c r="AI142" s="265"/>
      <c r="AJ142" s="265"/>
      <c r="AK142" s="265"/>
      <c r="AL142" s="265"/>
      <c r="AM142" s="265"/>
      <c r="AN142" s="265"/>
      <c r="AO142" s="265"/>
      <c r="AP142" s="265"/>
      <c r="AQ142" s="288"/>
      <c r="AR142" s="265"/>
      <c r="AS142" s="288"/>
      <c r="AT142" s="28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  <c r="DF142" s="288"/>
      <c r="DG142" s="288"/>
      <c r="DH142" s="288"/>
      <c r="DI142" s="288"/>
      <c r="DJ142" s="288"/>
      <c r="DK142" s="288"/>
      <c r="DL142" s="288"/>
      <c r="DM142" s="288"/>
      <c r="DN142" s="288"/>
      <c r="DO142" s="288"/>
      <c r="DP142" s="288"/>
      <c r="DQ142" s="288"/>
      <c r="DR142" s="288"/>
      <c r="DS142" s="288"/>
      <c r="DT142" s="288"/>
      <c r="DU142" s="288"/>
      <c r="DV142" s="288"/>
      <c r="DW142" s="288"/>
      <c r="DX142" s="288"/>
      <c r="DY142" s="288"/>
      <c r="DZ142" s="288"/>
      <c r="EA142" s="288"/>
      <c r="EB142" s="288"/>
      <c r="EC142" s="288"/>
    </row>
    <row r="143" spans="1:133" s="291" customFormat="1">
      <c r="A143" s="288"/>
      <c r="B143" s="351"/>
      <c r="C143" s="351"/>
      <c r="D143" s="351"/>
      <c r="E143" s="279"/>
      <c r="F143" s="279"/>
      <c r="G143" s="278"/>
      <c r="H143" s="278"/>
      <c r="I143" s="278"/>
      <c r="J143" s="279"/>
      <c r="K143" s="352"/>
      <c r="L143" s="290"/>
      <c r="M143" s="290"/>
      <c r="N143" s="288"/>
      <c r="O143" s="288"/>
      <c r="P143" s="288"/>
      <c r="Q143" s="288"/>
      <c r="R143" s="288"/>
      <c r="S143" s="265"/>
      <c r="T143" s="265"/>
      <c r="U143" s="265"/>
      <c r="V143" s="265"/>
      <c r="W143" s="265"/>
      <c r="X143" s="265"/>
      <c r="Y143" s="265"/>
      <c r="Z143" s="265"/>
      <c r="AA143" s="265"/>
      <c r="AB143" s="265"/>
      <c r="AC143" s="265"/>
      <c r="AD143" s="265"/>
      <c r="AE143" s="265"/>
      <c r="AF143" s="265"/>
      <c r="AG143" s="265"/>
      <c r="AH143" s="265"/>
      <c r="AI143" s="265"/>
      <c r="AJ143" s="265"/>
      <c r="AK143" s="265"/>
      <c r="AL143" s="265"/>
      <c r="AM143" s="265"/>
      <c r="AN143" s="265"/>
      <c r="AO143" s="265"/>
      <c r="AP143" s="265"/>
      <c r="AQ143" s="288"/>
      <c r="AR143" s="265"/>
      <c r="AS143" s="288"/>
      <c r="AT143" s="28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  <c r="DF143" s="288"/>
      <c r="DG143" s="288"/>
      <c r="DH143" s="288"/>
      <c r="DI143" s="288"/>
      <c r="DJ143" s="288"/>
      <c r="DK143" s="288"/>
      <c r="DL143" s="288"/>
      <c r="DM143" s="288"/>
      <c r="DN143" s="288"/>
      <c r="DO143" s="288"/>
      <c r="DP143" s="288"/>
      <c r="DQ143" s="288"/>
      <c r="DR143" s="288"/>
      <c r="DS143" s="288"/>
      <c r="DT143" s="288"/>
      <c r="DU143" s="288"/>
      <c r="DV143" s="288"/>
      <c r="DW143" s="288"/>
      <c r="DX143" s="288"/>
      <c r="DY143" s="288"/>
      <c r="DZ143" s="288"/>
      <c r="EA143" s="288"/>
      <c r="EB143" s="288"/>
      <c r="EC143" s="288"/>
    </row>
    <row r="144" spans="1:133" s="291" customFormat="1">
      <c r="A144" s="288"/>
      <c r="B144" s="351"/>
      <c r="C144" s="351"/>
      <c r="D144" s="351"/>
      <c r="E144" s="279"/>
      <c r="F144" s="279"/>
      <c r="G144" s="278"/>
      <c r="H144" s="278"/>
      <c r="I144" s="278"/>
      <c r="J144" s="279"/>
      <c r="K144" s="352"/>
      <c r="L144" s="290"/>
      <c r="M144" s="290"/>
      <c r="N144" s="288"/>
      <c r="O144" s="288"/>
      <c r="P144" s="288"/>
      <c r="Q144" s="288"/>
      <c r="R144" s="288"/>
      <c r="S144" s="265"/>
      <c r="T144" s="265"/>
      <c r="U144" s="265"/>
      <c r="V144" s="265"/>
      <c r="W144" s="265"/>
      <c r="X144" s="265"/>
      <c r="Y144" s="265"/>
      <c r="Z144" s="265"/>
      <c r="AA144" s="265"/>
      <c r="AB144" s="265"/>
      <c r="AC144" s="265"/>
      <c r="AD144" s="265"/>
      <c r="AE144" s="265"/>
      <c r="AF144" s="265"/>
      <c r="AG144" s="265"/>
      <c r="AH144" s="265"/>
      <c r="AI144" s="265"/>
      <c r="AJ144" s="265"/>
      <c r="AK144" s="265"/>
      <c r="AL144" s="265"/>
      <c r="AM144" s="265"/>
      <c r="AN144" s="265"/>
      <c r="AO144" s="265"/>
      <c r="AP144" s="265"/>
      <c r="AQ144" s="288"/>
      <c r="AR144" s="265"/>
      <c r="AS144" s="288"/>
      <c r="AT144" s="28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  <c r="DF144" s="288"/>
      <c r="DG144" s="288"/>
      <c r="DH144" s="288"/>
      <c r="DI144" s="288"/>
      <c r="DJ144" s="288"/>
      <c r="DK144" s="288"/>
      <c r="DL144" s="288"/>
      <c r="DM144" s="288"/>
      <c r="DN144" s="288"/>
      <c r="DO144" s="288"/>
      <c r="DP144" s="288"/>
      <c r="DQ144" s="288"/>
      <c r="DR144" s="288"/>
      <c r="DS144" s="288"/>
      <c r="DT144" s="288"/>
      <c r="DU144" s="288"/>
      <c r="DV144" s="288"/>
      <c r="DW144" s="288"/>
      <c r="DX144" s="288"/>
      <c r="DY144" s="288"/>
      <c r="DZ144" s="288"/>
      <c r="EA144" s="288"/>
      <c r="EB144" s="288"/>
      <c r="EC144" s="288"/>
    </row>
    <row r="145" spans="1:133" s="291" customFormat="1">
      <c r="A145" s="288"/>
      <c r="B145" s="351"/>
      <c r="C145" s="351"/>
      <c r="D145" s="351"/>
      <c r="E145" s="279"/>
      <c r="F145" s="279"/>
      <c r="G145" s="278"/>
      <c r="H145" s="278"/>
      <c r="I145" s="278"/>
      <c r="J145" s="279"/>
      <c r="K145" s="352"/>
      <c r="L145" s="290"/>
      <c r="M145" s="290"/>
      <c r="N145" s="288"/>
      <c r="O145" s="288"/>
      <c r="P145" s="288"/>
      <c r="Q145" s="288"/>
      <c r="R145" s="288"/>
      <c r="S145" s="265"/>
      <c r="T145" s="265"/>
      <c r="U145" s="265"/>
      <c r="V145" s="265"/>
      <c r="W145" s="265"/>
      <c r="X145" s="265"/>
      <c r="Y145" s="265"/>
      <c r="Z145" s="265"/>
      <c r="AA145" s="265"/>
      <c r="AB145" s="265"/>
      <c r="AC145" s="265"/>
      <c r="AD145" s="265"/>
      <c r="AE145" s="265"/>
      <c r="AF145" s="265"/>
      <c r="AG145" s="265"/>
      <c r="AH145" s="265"/>
      <c r="AI145" s="265"/>
      <c r="AJ145" s="265"/>
      <c r="AK145" s="265"/>
      <c r="AL145" s="265"/>
      <c r="AM145" s="265"/>
      <c r="AN145" s="265"/>
      <c r="AO145" s="265"/>
      <c r="AP145" s="265"/>
      <c r="AQ145" s="288"/>
      <c r="AR145" s="265"/>
      <c r="AS145" s="288"/>
      <c r="AT145" s="28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  <c r="DF145" s="288"/>
      <c r="DG145" s="288"/>
      <c r="DH145" s="288"/>
      <c r="DI145" s="288"/>
      <c r="DJ145" s="288"/>
      <c r="DK145" s="288"/>
      <c r="DL145" s="288"/>
      <c r="DM145" s="288"/>
      <c r="DN145" s="288"/>
      <c r="DO145" s="288"/>
      <c r="DP145" s="288"/>
      <c r="DQ145" s="288"/>
      <c r="DR145" s="288"/>
      <c r="DS145" s="288"/>
      <c r="DT145" s="288"/>
      <c r="DU145" s="288"/>
      <c r="DV145" s="288"/>
      <c r="DW145" s="288"/>
      <c r="DX145" s="288"/>
      <c r="DY145" s="288"/>
      <c r="DZ145" s="288"/>
      <c r="EA145" s="288"/>
      <c r="EB145" s="288"/>
      <c r="EC145" s="288"/>
    </row>
    <row r="146" spans="1:133" s="291" customFormat="1">
      <c r="A146" s="288"/>
      <c r="B146" s="351"/>
      <c r="C146" s="351"/>
      <c r="D146" s="351"/>
      <c r="E146" s="279"/>
      <c r="F146" s="279"/>
      <c r="G146" s="278"/>
      <c r="H146" s="278"/>
      <c r="I146" s="278"/>
      <c r="J146" s="279"/>
      <c r="K146" s="352"/>
      <c r="L146" s="290"/>
      <c r="M146" s="290"/>
      <c r="N146" s="288"/>
      <c r="O146" s="288"/>
      <c r="P146" s="288"/>
      <c r="Q146" s="288"/>
      <c r="R146" s="288"/>
      <c r="S146" s="265"/>
      <c r="T146" s="265"/>
      <c r="U146" s="265"/>
      <c r="V146" s="265"/>
      <c r="W146" s="265"/>
      <c r="X146" s="265"/>
      <c r="Y146" s="265"/>
      <c r="Z146" s="265"/>
      <c r="AA146" s="265"/>
      <c r="AB146" s="265"/>
      <c r="AC146" s="265"/>
      <c r="AD146" s="265"/>
      <c r="AE146" s="265"/>
      <c r="AF146" s="265"/>
      <c r="AG146" s="265"/>
      <c r="AH146" s="265"/>
      <c r="AI146" s="265"/>
      <c r="AJ146" s="265"/>
      <c r="AK146" s="265"/>
      <c r="AL146" s="265"/>
      <c r="AM146" s="265"/>
      <c r="AN146" s="265"/>
      <c r="AO146" s="265"/>
      <c r="AP146" s="265"/>
      <c r="AQ146" s="288"/>
      <c r="AR146" s="265"/>
      <c r="AS146" s="288"/>
      <c r="AT146" s="28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/>
      <c r="CZ146" s="288"/>
      <c r="DA146" s="288"/>
      <c r="DB146" s="288"/>
      <c r="DC146" s="288"/>
      <c r="DD146" s="288"/>
      <c r="DE146" s="288"/>
      <c r="DF146" s="288"/>
      <c r="DG146" s="288"/>
      <c r="DH146" s="288"/>
      <c r="DI146" s="288"/>
      <c r="DJ146" s="288"/>
      <c r="DK146" s="288"/>
      <c r="DL146" s="288"/>
      <c r="DM146" s="288"/>
      <c r="DN146" s="288"/>
      <c r="DO146" s="288"/>
      <c r="DP146" s="288"/>
      <c r="DQ146" s="288"/>
      <c r="DR146" s="288"/>
      <c r="DS146" s="288"/>
      <c r="DT146" s="288"/>
      <c r="DU146" s="288"/>
      <c r="DV146" s="288"/>
      <c r="DW146" s="288"/>
      <c r="DX146" s="288"/>
      <c r="DY146" s="288"/>
      <c r="DZ146" s="288"/>
      <c r="EA146" s="288"/>
      <c r="EB146" s="288"/>
      <c r="EC146" s="288"/>
    </row>
    <row r="147" spans="1:133" s="291" customFormat="1">
      <c r="A147" s="288"/>
      <c r="B147" s="351"/>
      <c r="C147" s="351"/>
      <c r="D147" s="351"/>
      <c r="E147" s="279"/>
      <c r="F147" s="279"/>
      <c r="G147" s="278"/>
      <c r="H147" s="278"/>
      <c r="I147" s="278"/>
      <c r="J147" s="279"/>
      <c r="K147" s="352"/>
      <c r="L147" s="290"/>
      <c r="M147" s="290"/>
      <c r="N147" s="288"/>
      <c r="O147" s="288"/>
      <c r="P147" s="288"/>
      <c r="Q147" s="288"/>
      <c r="R147" s="288"/>
      <c r="S147" s="265"/>
      <c r="T147" s="265"/>
      <c r="U147" s="265"/>
      <c r="V147" s="265"/>
      <c r="W147" s="265"/>
      <c r="X147" s="265"/>
      <c r="Y147" s="265"/>
      <c r="Z147" s="265"/>
      <c r="AA147" s="265"/>
      <c r="AB147" s="265"/>
      <c r="AC147" s="265"/>
      <c r="AD147" s="265"/>
      <c r="AE147" s="265"/>
      <c r="AF147" s="265"/>
      <c r="AG147" s="265"/>
      <c r="AH147" s="265"/>
      <c r="AI147" s="265"/>
      <c r="AJ147" s="265"/>
      <c r="AK147" s="265"/>
      <c r="AL147" s="265"/>
      <c r="AM147" s="265"/>
      <c r="AN147" s="265"/>
      <c r="AO147" s="265"/>
      <c r="AP147" s="265"/>
      <c r="AQ147" s="288"/>
      <c r="AR147" s="265"/>
      <c r="AS147" s="288"/>
      <c r="AT147" s="28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/>
      <c r="CZ147" s="288"/>
      <c r="DA147" s="288"/>
      <c r="DB147" s="288"/>
      <c r="DC147" s="288"/>
      <c r="DD147" s="288"/>
      <c r="DE147" s="288"/>
      <c r="DF147" s="288"/>
      <c r="DG147" s="288"/>
      <c r="DH147" s="288"/>
      <c r="DI147" s="288"/>
      <c r="DJ147" s="288"/>
      <c r="DK147" s="288"/>
      <c r="DL147" s="288"/>
      <c r="DM147" s="288"/>
      <c r="DN147" s="288"/>
      <c r="DO147" s="288"/>
      <c r="DP147" s="288"/>
      <c r="DQ147" s="288"/>
      <c r="DR147" s="288"/>
      <c r="DS147" s="288"/>
      <c r="DT147" s="288"/>
      <c r="DU147" s="288"/>
      <c r="DV147" s="288"/>
      <c r="DW147" s="288"/>
      <c r="DX147" s="288"/>
      <c r="DY147" s="288"/>
      <c r="DZ147" s="288"/>
      <c r="EA147" s="288"/>
      <c r="EB147" s="288"/>
      <c r="EC147" s="288"/>
    </row>
    <row r="148" spans="1:133" s="291" customFormat="1">
      <c r="A148" s="288"/>
      <c r="B148" s="351"/>
      <c r="C148" s="351"/>
      <c r="D148" s="351"/>
      <c r="E148" s="279"/>
      <c r="F148" s="279"/>
      <c r="G148" s="278"/>
      <c r="H148" s="278"/>
      <c r="I148" s="278"/>
      <c r="J148" s="279"/>
      <c r="K148" s="352"/>
      <c r="L148" s="290"/>
      <c r="M148" s="290"/>
      <c r="N148" s="288"/>
      <c r="O148" s="288"/>
      <c r="P148" s="288"/>
      <c r="Q148" s="288"/>
      <c r="R148" s="288"/>
      <c r="S148" s="265"/>
      <c r="T148" s="265"/>
      <c r="U148" s="265"/>
      <c r="V148" s="265"/>
      <c r="W148" s="265"/>
      <c r="X148" s="265"/>
      <c r="Y148" s="265"/>
      <c r="Z148" s="265"/>
      <c r="AA148" s="265"/>
      <c r="AB148" s="265"/>
      <c r="AC148" s="265"/>
      <c r="AD148" s="265"/>
      <c r="AE148" s="265"/>
      <c r="AF148" s="265"/>
      <c r="AG148" s="265"/>
      <c r="AH148" s="265"/>
      <c r="AI148" s="265"/>
      <c r="AJ148" s="265"/>
      <c r="AK148" s="265"/>
      <c r="AL148" s="265"/>
      <c r="AM148" s="265"/>
      <c r="AN148" s="265"/>
      <c r="AO148" s="265"/>
      <c r="AP148" s="265"/>
      <c r="AQ148" s="288"/>
      <c r="AR148" s="265"/>
      <c r="AS148" s="288"/>
      <c r="AT148" s="28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  <c r="DF148" s="288"/>
      <c r="DG148" s="288"/>
      <c r="DH148" s="288"/>
      <c r="DI148" s="288"/>
      <c r="DJ148" s="288"/>
      <c r="DK148" s="288"/>
      <c r="DL148" s="288"/>
      <c r="DM148" s="288"/>
      <c r="DN148" s="288"/>
      <c r="DO148" s="288"/>
      <c r="DP148" s="288"/>
      <c r="DQ148" s="288"/>
      <c r="DR148" s="288"/>
      <c r="DS148" s="288"/>
      <c r="DT148" s="288"/>
      <c r="DU148" s="288"/>
      <c r="DV148" s="288"/>
      <c r="DW148" s="288"/>
      <c r="DX148" s="288"/>
      <c r="DY148" s="288"/>
      <c r="DZ148" s="288"/>
      <c r="EA148" s="288"/>
      <c r="EB148" s="288"/>
      <c r="EC148" s="288"/>
    </row>
    <row r="149" spans="1:133" s="291" customFormat="1">
      <c r="A149" s="288"/>
      <c r="B149" s="351"/>
      <c r="C149" s="351"/>
      <c r="D149" s="351"/>
      <c r="E149" s="279"/>
      <c r="F149" s="279"/>
      <c r="G149" s="278"/>
      <c r="H149" s="278"/>
      <c r="I149" s="278"/>
      <c r="J149" s="279"/>
      <c r="K149" s="352"/>
      <c r="L149" s="290"/>
      <c r="M149" s="290"/>
      <c r="N149" s="288"/>
      <c r="O149" s="288"/>
      <c r="P149" s="288"/>
      <c r="Q149" s="288"/>
      <c r="R149" s="288"/>
      <c r="S149" s="265"/>
      <c r="T149" s="265"/>
      <c r="U149" s="265"/>
      <c r="V149" s="265"/>
      <c r="W149" s="265"/>
      <c r="X149" s="265"/>
      <c r="Y149" s="265"/>
      <c r="Z149" s="265"/>
      <c r="AA149" s="265"/>
      <c r="AB149" s="265"/>
      <c r="AC149" s="265"/>
      <c r="AD149" s="265"/>
      <c r="AE149" s="265"/>
      <c r="AF149" s="265"/>
      <c r="AG149" s="265"/>
      <c r="AH149" s="265"/>
      <c r="AI149" s="265"/>
      <c r="AJ149" s="265"/>
      <c r="AK149" s="265"/>
      <c r="AL149" s="265"/>
      <c r="AM149" s="265"/>
      <c r="AN149" s="265"/>
      <c r="AO149" s="265"/>
      <c r="AP149" s="265"/>
      <c r="AQ149" s="288"/>
      <c r="AR149" s="265"/>
      <c r="AS149" s="288"/>
      <c r="AT149" s="28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  <c r="DF149" s="288"/>
      <c r="DG149" s="288"/>
      <c r="DH149" s="288"/>
      <c r="DI149" s="288"/>
      <c r="DJ149" s="288"/>
      <c r="DK149" s="288"/>
      <c r="DL149" s="288"/>
      <c r="DM149" s="288"/>
      <c r="DN149" s="288"/>
      <c r="DO149" s="288"/>
      <c r="DP149" s="288"/>
      <c r="DQ149" s="288"/>
      <c r="DR149" s="288"/>
      <c r="DS149" s="288"/>
      <c r="DT149" s="288"/>
      <c r="DU149" s="288"/>
      <c r="DV149" s="288"/>
      <c r="DW149" s="288"/>
      <c r="DX149" s="288"/>
      <c r="DY149" s="288"/>
      <c r="DZ149" s="288"/>
      <c r="EA149" s="288"/>
      <c r="EB149" s="288"/>
      <c r="EC149" s="288"/>
    </row>
    <row r="150" spans="1:133" s="291" customFormat="1">
      <c r="A150" s="288"/>
      <c r="B150" s="351"/>
      <c r="C150" s="351"/>
      <c r="D150" s="351"/>
      <c r="E150" s="279"/>
      <c r="F150" s="279"/>
      <c r="G150" s="278"/>
      <c r="H150" s="278"/>
      <c r="I150" s="278"/>
      <c r="J150" s="279"/>
      <c r="K150" s="352"/>
      <c r="L150" s="290"/>
      <c r="M150" s="290"/>
      <c r="N150" s="288"/>
      <c r="O150" s="288"/>
      <c r="P150" s="288"/>
      <c r="Q150" s="288"/>
      <c r="R150" s="288"/>
      <c r="S150" s="265"/>
      <c r="T150" s="265"/>
      <c r="U150" s="265"/>
      <c r="V150" s="265"/>
      <c r="W150" s="265"/>
      <c r="X150" s="265"/>
      <c r="Y150" s="265"/>
      <c r="Z150" s="265"/>
      <c r="AA150" s="265"/>
      <c r="AB150" s="265"/>
      <c r="AC150" s="265"/>
      <c r="AD150" s="265"/>
      <c r="AE150" s="265"/>
      <c r="AF150" s="265"/>
      <c r="AG150" s="265"/>
      <c r="AH150" s="265"/>
      <c r="AI150" s="265"/>
      <c r="AJ150" s="265"/>
      <c r="AK150" s="265"/>
      <c r="AL150" s="265"/>
      <c r="AM150" s="265"/>
      <c r="AN150" s="265"/>
      <c r="AO150" s="265"/>
      <c r="AP150" s="265"/>
      <c r="AQ150" s="288"/>
      <c r="AR150" s="265"/>
      <c r="AS150" s="288"/>
      <c r="AT150" s="28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  <c r="DF150" s="288"/>
      <c r="DG150" s="288"/>
      <c r="DH150" s="288"/>
      <c r="DI150" s="288"/>
      <c r="DJ150" s="288"/>
      <c r="DK150" s="288"/>
      <c r="DL150" s="288"/>
      <c r="DM150" s="288"/>
      <c r="DN150" s="288"/>
      <c r="DO150" s="288"/>
      <c r="DP150" s="288"/>
      <c r="DQ150" s="288"/>
      <c r="DR150" s="288"/>
      <c r="DS150" s="288"/>
      <c r="DT150" s="288"/>
      <c r="DU150" s="288"/>
      <c r="DV150" s="288"/>
      <c r="DW150" s="288"/>
      <c r="DX150" s="288"/>
      <c r="DY150" s="288"/>
      <c r="DZ150" s="288"/>
      <c r="EA150" s="288"/>
      <c r="EB150" s="288"/>
      <c r="EC150" s="288"/>
    </row>
    <row r="151" spans="1:133" s="291" customFormat="1">
      <c r="A151" s="288"/>
      <c r="B151" s="351"/>
      <c r="C151" s="351"/>
      <c r="D151" s="351"/>
      <c r="E151" s="279"/>
      <c r="F151" s="279"/>
      <c r="G151" s="278"/>
      <c r="H151" s="278"/>
      <c r="I151" s="278"/>
      <c r="J151" s="279"/>
      <c r="K151" s="352"/>
      <c r="L151" s="290"/>
      <c r="M151" s="290"/>
      <c r="N151" s="288"/>
      <c r="O151" s="288"/>
      <c r="P151" s="288"/>
      <c r="Q151" s="288"/>
      <c r="R151" s="288"/>
      <c r="S151" s="265"/>
      <c r="T151" s="265"/>
      <c r="U151" s="265"/>
      <c r="V151" s="265"/>
      <c r="W151" s="265"/>
      <c r="X151" s="265"/>
      <c r="Y151" s="265"/>
      <c r="Z151" s="265"/>
      <c r="AA151" s="265"/>
      <c r="AB151" s="265"/>
      <c r="AC151" s="265"/>
      <c r="AD151" s="265"/>
      <c r="AE151" s="265"/>
      <c r="AF151" s="265"/>
      <c r="AG151" s="265"/>
      <c r="AH151" s="265"/>
      <c r="AI151" s="265"/>
      <c r="AJ151" s="265"/>
      <c r="AK151" s="265"/>
      <c r="AL151" s="265"/>
      <c r="AM151" s="265"/>
      <c r="AN151" s="265"/>
      <c r="AO151" s="265"/>
      <c r="AP151" s="265"/>
      <c r="AQ151" s="288"/>
      <c r="AR151" s="265"/>
      <c r="AS151" s="288"/>
      <c r="AT151" s="28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  <c r="DF151" s="288"/>
      <c r="DG151" s="288"/>
      <c r="DH151" s="288"/>
      <c r="DI151" s="288"/>
      <c r="DJ151" s="288"/>
      <c r="DK151" s="288"/>
      <c r="DL151" s="288"/>
      <c r="DM151" s="288"/>
      <c r="DN151" s="288"/>
      <c r="DO151" s="288"/>
      <c r="DP151" s="288"/>
      <c r="DQ151" s="288"/>
      <c r="DR151" s="288"/>
      <c r="DS151" s="288"/>
      <c r="DT151" s="288"/>
      <c r="DU151" s="288"/>
      <c r="DV151" s="288"/>
      <c r="DW151" s="288"/>
      <c r="DX151" s="288"/>
      <c r="DY151" s="288"/>
      <c r="DZ151" s="288"/>
      <c r="EA151" s="288"/>
      <c r="EB151" s="288"/>
      <c r="EC151" s="288"/>
    </row>
    <row r="152" spans="1:133" s="291" customFormat="1">
      <c r="A152" s="288"/>
      <c r="B152" s="351"/>
      <c r="C152" s="351"/>
      <c r="D152" s="351"/>
      <c r="E152" s="279"/>
      <c r="F152" s="279"/>
      <c r="G152" s="278"/>
      <c r="H152" s="278"/>
      <c r="I152" s="278"/>
      <c r="J152" s="279"/>
      <c r="K152" s="352"/>
      <c r="L152" s="290"/>
      <c r="M152" s="290"/>
      <c r="N152" s="288"/>
      <c r="O152" s="288"/>
      <c r="P152" s="288"/>
      <c r="Q152" s="288"/>
      <c r="R152" s="288"/>
      <c r="S152" s="265"/>
      <c r="T152" s="265"/>
      <c r="U152" s="265"/>
      <c r="V152" s="265"/>
      <c r="W152" s="265"/>
      <c r="X152" s="265"/>
      <c r="Y152" s="265"/>
      <c r="Z152" s="265"/>
      <c r="AA152" s="265"/>
      <c r="AB152" s="265"/>
      <c r="AC152" s="265"/>
      <c r="AD152" s="265"/>
      <c r="AE152" s="265"/>
      <c r="AF152" s="265"/>
      <c r="AG152" s="265"/>
      <c r="AH152" s="265"/>
      <c r="AI152" s="265"/>
      <c r="AJ152" s="265"/>
      <c r="AK152" s="265"/>
      <c r="AL152" s="265"/>
      <c r="AM152" s="265"/>
      <c r="AN152" s="265"/>
      <c r="AO152" s="265"/>
      <c r="AP152" s="265"/>
      <c r="AQ152" s="288"/>
      <c r="AR152" s="265"/>
      <c r="AS152" s="288"/>
      <c r="AT152" s="28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  <c r="DF152" s="288"/>
      <c r="DG152" s="288"/>
      <c r="DH152" s="288"/>
      <c r="DI152" s="288"/>
      <c r="DJ152" s="288"/>
      <c r="DK152" s="288"/>
      <c r="DL152" s="288"/>
      <c r="DM152" s="288"/>
      <c r="DN152" s="288"/>
      <c r="DO152" s="288"/>
      <c r="DP152" s="288"/>
      <c r="DQ152" s="288"/>
      <c r="DR152" s="288"/>
      <c r="DS152" s="288"/>
      <c r="DT152" s="288"/>
      <c r="DU152" s="288"/>
      <c r="DV152" s="288"/>
      <c r="DW152" s="288"/>
      <c r="DX152" s="288"/>
      <c r="DY152" s="288"/>
      <c r="DZ152" s="288"/>
      <c r="EA152" s="288"/>
      <c r="EB152" s="288"/>
      <c r="EC152" s="288"/>
    </row>
    <row r="153" spans="1:133" s="291" customFormat="1">
      <c r="A153" s="288"/>
      <c r="B153" s="351"/>
      <c r="C153" s="351"/>
      <c r="D153" s="351"/>
      <c r="E153" s="279"/>
      <c r="F153" s="279"/>
      <c r="G153" s="278"/>
      <c r="H153" s="278"/>
      <c r="I153" s="278"/>
      <c r="J153" s="279"/>
      <c r="K153" s="352"/>
      <c r="L153" s="290"/>
      <c r="M153" s="290"/>
      <c r="N153" s="288"/>
      <c r="O153" s="288"/>
      <c r="P153" s="288"/>
      <c r="Q153" s="288"/>
      <c r="R153" s="288"/>
      <c r="S153" s="265"/>
      <c r="T153" s="265"/>
      <c r="U153" s="265"/>
      <c r="V153" s="265"/>
      <c r="W153" s="265"/>
      <c r="X153" s="265"/>
      <c r="Y153" s="265"/>
      <c r="Z153" s="265"/>
      <c r="AA153" s="265"/>
      <c r="AB153" s="265"/>
      <c r="AC153" s="265"/>
      <c r="AD153" s="265"/>
      <c r="AE153" s="265"/>
      <c r="AF153" s="265"/>
      <c r="AG153" s="265"/>
      <c r="AH153" s="265"/>
      <c r="AI153" s="265"/>
      <c r="AJ153" s="265"/>
      <c r="AK153" s="265"/>
      <c r="AL153" s="265"/>
      <c r="AM153" s="265"/>
      <c r="AN153" s="265"/>
      <c r="AO153" s="265"/>
      <c r="AP153" s="265"/>
      <c r="AQ153" s="288"/>
      <c r="AR153" s="265"/>
      <c r="AS153" s="288"/>
      <c r="AT153" s="28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  <c r="DF153" s="288"/>
      <c r="DG153" s="288"/>
      <c r="DH153" s="288"/>
      <c r="DI153" s="288"/>
      <c r="DJ153" s="288"/>
      <c r="DK153" s="288"/>
      <c r="DL153" s="288"/>
      <c r="DM153" s="288"/>
      <c r="DN153" s="288"/>
      <c r="DO153" s="288"/>
      <c r="DP153" s="288"/>
      <c r="DQ153" s="288"/>
      <c r="DR153" s="288"/>
      <c r="DS153" s="288"/>
      <c r="DT153" s="288"/>
      <c r="DU153" s="288"/>
      <c r="DV153" s="288"/>
      <c r="DW153" s="288"/>
      <c r="DX153" s="288"/>
      <c r="DY153" s="288"/>
      <c r="DZ153" s="288"/>
      <c r="EA153" s="288"/>
      <c r="EB153" s="288"/>
      <c r="EC153" s="288"/>
    </row>
    <row r="154" spans="1:133" s="291" customFormat="1">
      <c r="A154" s="288"/>
      <c r="B154" s="351"/>
      <c r="C154" s="351"/>
      <c r="D154" s="351"/>
      <c r="E154" s="279"/>
      <c r="F154" s="279"/>
      <c r="G154" s="278"/>
      <c r="H154" s="278"/>
      <c r="I154" s="278"/>
      <c r="J154" s="279"/>
      <c r="K154" s="352"/>
      <c r="L154" s="290"/>
      <c r="M154" s="290"/>
      <c r="N154" s="288"/>
      <c r="O154" s="288"/>
      <c r="P154" s="288"/>
      <c r="Q154" s="288"/>
      <c r="R154" s="288"/>
      <c r="S154" s="265"/>
      <c r="T154" s="265"/>
      <c r="U154" s="265"/>
      <c r="V154" s="265"/>
      <c r="W154" s="265"/>
      <c r="X154" s="265"/>
      <c r="Y154" s="265"/>
      <c r="Z154" s="265"/>
      <c r="AA154" s="265"/>
      <c r="AB154" s="265"/>
      <c r="AC154" s="265"/>
      <c r="AD154" s="265"/>
      <c r="AE154" s="265"/>
      <c r="AF154" s="265"/>
      <c r="AG154" s="265"/>
      <c r="AH154" s="265"/>
      <c r="AI154" s="265"/>
      <c r="AJ154" s="265"/>
      <c r="AK154" s="265"/>
      <c r="AL154" s="265"/>
      <c r="AM154" s="265"/>
      <c r="AN154" s="265"/>
      <c r="AO154" s="265"/>
      <c r="AP154" s="265"/>
      <c r="AQ154" s="288"/>
      <c r="AR154" s="265"/>
      <c r="AS154" s="288"/>
      <c r="AT154" s="28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  <c r="DF154" s="288"/>
      <c r="DG154" s="288"/>
      <c r="DH154" s="288"/>
      <c r="DI154" s="288"/>
      <c r="DJ154" s="288"/>
      <c r="DK154" s="288"/>
      <c r="DL154" s="288"/>
      <c r="DM154" s="288"/>
      <c r="DN154" s="288"/>
      <c r="DO154" s="288"/>
      <c r="DP154" s="288"/>
      <c r="DQ154" s="288"/>
      <c r="DR154" s="288"/>
      <c r="DS154" s="288"/>
      <c r="DT154" s="288"/>
      <c r="DU154" s="288"/>
      <c r="DV154" s="288"/>
      <c r="DW154" s="288"/>
      <c r="DX154" s="288"/>
      <c r="DY154" s="288"/>
      <c r="DZ154" s="288"/>
      <c r="EA154" s="288"/>
      <c r="EB154" s="288"/>
      <c r="EC154" s="288"/>
    </row>
    <row r="155" spans="1:133" s="291" customFormat="1">
      <c r="A155" s="288"/>
      <c r="B155" s="351"/>
      <c r="C155" s="351"/>
      <c r="D155" s="351"/>
      <c r="E155" s="279"/>
      <c r="F155" s="279"/>
      <c r="G155" s="278"/>
      <c r="H155" s="278"/>
      <c r="I155" s="278"/>
      <c r="J155" s="279"/>
      <c r="K155" s="352"/>
      <c r="L155" s="290"/>
      <c r="M155" s="290"/>
      <c r="N155" s="288"/>
      <c r="O155" s="288"/>
      <c r="P155" s="288"/>
      <c r="Q155" s="288"/>
      <c r="R155" s="288"/>
      <c r="S155" s="265"/>
      <c r="T155" s="265"/>
      <c r="U155" s="265"/>
      <c r="V155" s="265"/>
      <c r="W155" s="265"/>
      <c r="X155" s="265"/>
      <c r="Y155" s="265"/>
      <c r="Z155" s="265"/>
      <c r="AA155" s="265"/>
      <c r="AB155" s="265"/>
      <c r="AC155" s="265"/>
      <c r="AD155" s="265"/>
      <c r="AE155" s="265"/>
      <c r="AF155" s="265"/>
      <c r="AG155" s="265"/>
      <c r="AH155" s="265"/>
      <c r="AI155" s="265"/>
      <c r="AJ155" s="265"/>
      <c r="AK155" s="265"/>
      <c r="AL155" s="265"/>
      <c r="AM155" s="265"/>
      <c r="AN155" s="265"/>
      <c r="AO155" s="265"/>
      <c r="AP155" s="265"/>
      <c r="AQ155" s="288"/>
      <c r="AR155" s="265"/>
      <c r="AS155" s="288"/>
      <c r="AT155" s="28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  <c r="DF155" s="288"/>
      <c r="DG155" s="288"/>
      <c r="DH155" s="288"/>
      <c r="DI155" s="288"/>
      <c r="DJ155" s="288"/>
      <c r="DK155" s="288"/>
      <c r="DL155" s="288"/>
      <c r="DM155" s="288"/>
      <c r="DN155" s="288"/>
      <c r="DO155" s="288"/>
      <c r="DP155" s="288"/>
      <c r="DQ155" s="288"/>
      <c r="DR155" s="288"/>
      <c r="DS155" s="288"/>
      <c r="DT155" s="288"/>
      <c r="DU155" s="288"/>
      <c r="DV155" s="288"/>
      <c r="DW155" s="288"/>
      <c r="DX155" s="288"/>
      <c r="DY155" s="288"/>
      <c r="DZ155" s="288"/>
      <c r="EA155" s="288"/>
      <c r="EB155" s="288"/>
      <c r="EC155" s="288"/>
    </row>
    <row r="156" spans="1:133" s="291" customFormat="1">
      <c r="A156" s="288"/>
      <c r="B156" s="353"/>
      <c r="C156" s="353"/>
      <c r="D156" s="353"/>
      <c r="E156" s="279"/>
      <c r="F156" s="279"/>
      <c r="G156" s="278"/>
      <c r="H156" s="278"/>
      <c r="I156" s="278"/>
      <c r="J156" s="279"/>
      <c r="K156" s="352"/>
      <c r="L156" s="290"/>
      <c r="M156" s="290"/>
      <c r="N156" s="288"/>
      <c r="O156" s="288"/>
      <c r="P156" s="288"/>
      <c r="Q156" s="288"/>
      <c r="R156" s="288"/>
      <c r="S156" s="265"/>
      <c r="T156" s="265"/>
      <c r="U156" s="265"/>
      <c r="V156" s="265"/>
      <c r="W156" s="265"/>
      <c r="X156" s="265"/>
      <c r="Y156" s="265"/>
      <c r="Z156" s="265"/>
      <c r="AA156" s="265"/>
      <c r="AB156" s="265"/>
      <c r="AC156" s="265"/>
      <c r="AD156" s="265"/>
      <c r="AE156" s="265"/>
      <c r="AF156" s="265"/>
      <c r="AG156" s="265"/>
      <c r="AH156" s="265"/>
      <c r="AI156" s="265"/>
      <c r="AJ156" s="265"/>
      <c r="AK156" s="265"/>
      <c r="AL156" s="265"/>
      <c r="AM156" s="265"/>
      <c r="AN156" s="265"/>
      <c r="AO156" s="265"/>
      <c r="AP156" s="265"/>
      <c r="AQ156" s="288"/>
      <c r="AR156" s="265"/>
      <c r="AS156" s="288"/>
      <c r="AT156" s="28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  <c r="DF156" s="288"/>
      <c r="DG156" s="288"/>
      <c r="DH156" s="288"/>
      <c r="DI156" s="288"/>
      <c r="DJ156" s="288"/>
      <c r="DK156" s="288"/>
      <c r="DL156" s="288"/>
      <c r="DM156" s="288"/>
      <c r="DN156" s="288"/>
      <c r="DO156" s="288"/>
      <c r="DP156" s="288"/>
      <c r="DQ156" s="288"/>
      <c r="DR156" s="288"/>
      <c r="DS156" s="288"/>
      <c r="DT156" s="288"/>
      <c r="DU156" s="288"/>
      <c r="DV156" s="288"/>
      <c r="DW156" s="288"/>
      <c r="DX156" s="288"/>
      <c r="DY156" s="288"/>
      <c r="DZ156" s="288"/>
      <c r="EA156" s="288"/>
      <c r="EB156" s="288"/>
      <c r="EC156" s="288"/>
    </row>
    <row r="157" spans="1:133" s="291" customFormat="1">
      <c r="A157" s="288"/>
      <c r="B157" s="353"/>
      <c r="C157" s="353"/>
      <c r="D157" s="353"/>
      <c r="E157" s="279"/>
      <c r="F157" s="279"/>
      <c r="G157" s="278"/>
      <c r="H157" s="278"/>
      <c r="I157" s="278"/>
      <c r="J157" s="279"/>
      <c r="K157" s="352"/>
      <c r="L157" s="290"/>
      <c r="M157" s="290"/>
      <c r="N157" s="288"/>
      <c r="O157" s="288"/>
      <c r="P157" s="288"/>
      <c r="Q157" s="288"/>
      <c r="R157" s="288"/>
      <c r="S157" s="265"/>
      <c r="T157" s="265"/>
      <c r="U157" s="265"/>
      <c r="V157" s="265"/>
      <c r="W157" s="265"/>
      <c r="X157" s="265"/>
      <c r="Y157" s="265"/>
      <c r="Z157" s="265"/>
      <c r="AA157" s="265"/>
      <c r="AB157" s="265"/>
      <c r="AC157" s="265"/>
      <c r="AD157" s="265"/>
      <c r="AE157" s="265"/>
      <c r="AF157" s="265"/>
      <c r="AG157" s="265"/>
      <c r="AH157" s="265"/>
      <c r="AI157" s="265"/>
      <c r="AJ157" s="265"/>
      <c r="AK157" s="265"/>
      <c r="AL157" s="265"/>
      <c r="AM157" s="265"/>
      <c r="AN157" s="265"/>
      <c r="AO157" s="265"/>
      <c r="AP157" s="265"/>
      <c r="AQ157" s="288"/>
      <c r="AR157" s="265"/>
      <c r="AS157" s="288"/>
      <c r="AT157" s="28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  <c r="DF157" s="288"/>
      <c r="DG157" s="288"/>
      <c r="DH157" s="288"/>
      <c r="DI157" s="288"/>
      <c r="DJ157" s="288"/>
      <c r="DK157" s="288"/>
      <c r="DL157" s="288"/>
      <c r="DM157" s="288"/>
      <c r="DN157" s="288"/>
      <c r="DO157" s="288"/>
      <c r="DP157" s="288"/>
      <c r="DQ157" s="288"/>
      <c r="DR157" s="288"/>
      <c r="DS157" s="288"/>
      <c r="DT157" s="288"/>
      <c r="DU157" s="288"/>
      <c r="DV157" s="288"/>
      <c r="DW157" s="288"/>
      <c r="DX157" s="288"/>
      <c r="DY157" s="288"/>
      <c r="DZ157" s="288"/>
      <c r="EA157" s="288"/>
      <c r="EB157" s="288"/>
      <c r="EC157" s="288"/>
    </row>
    <row r="158" spans="1:133" s="291" customFormat="1">
      <c r="A158" s="288"/>
      <c r="B158" s="353"/>
      <c r="C158" s="353"/>
      <c r="D158" s="353"/>
      <c r="E158" s="279"/>
      <c r="F158" s="279"/>
      <c r="G158" s="278"/>
      <c r="H158" s="278"/>
      <c r="I158" s="278"/>
      <c r="J158" s="279"/>
      <c r="K158" s="352"/>
      <c r="L158" s="290"/>
      <c r="M158" s="290"/>
      <c r="N158" s="288"/>
      <c r="O158" s="288"/>
      <c r="P158" s="288"/>
      <c r="Q158" s="288"/>
      <c r="R158" s="288"/>
      <c r="S158" s="265"/>
      <c r="T158" s="265"/>
      <c r="U158" s="265"/>
      <c r="V158" s="265"/>
      <c r="W158" s="265"/>
      <c r="X158" s="265"/>
      <c r="Y158" s="265"/>
      <c r="Z158" s="265"/>
      <c r="AA158" s="265"/>
      <c r="AB158" s="265"/>
      <c r="AC158" s="265"/>
      <c r="AD158" s="265"/>
      <c r="AE158" s="265"/>
      <c r="AF158" s="265"/>
      <c r="AG158" s="265"/>
      <c r="AH158" s="265"/>
      <c r="AI158" s="265"/>
      <c r="AJ158" s="265"/>
      <c r="AK158" s="265"/>
      <c r="AL158" s="265"/>
      <c r="AM158" s="265"/>
      <c r="AN158" s="265"/>
      <c r="AO158" s="265"/>
      <c r="AP158" s="265"/>
      <c r="AQ158" s="288"/>
      <c r="AR158" s="265"/>
      <c r="AS158" s="288"/>
      <c r="AT158" s="28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  <c r="DF158" s="288"/>
      <c r="DG158" s="288"/>
      <c r="DH158" s="288"/>
      <c r="DI158" s="288"/>
      <c r="DJ158" s="288"/>
      <c r="DK158" s="288"/>
      <c r="DL158" s="288"/>
      <c r="DM158" s="288"/>
      <c r="DN158" s="288"/>
      <c r="DO158" s="288"/>
      <c r="DP158" s="288"/>
      <c r="DQ158" s="288"/>
      <c r="DR158" s="288"/>
      <c r="DS158" s="288"/>
      <c r="DT158" s="288"/>
      <c r="DU158" s="288"/>
      <c r="DV158" s="288"/>
      <c r="DW158" s="288"/>
      <c r="DX158" s="288"/>
      <c r="DY158" s="288"/>
      <c r="DZ158" s="288"/>
      <c r="EA158" s="288"/>
      <c r="EB158" s="288"/>
      <c r="EC158" s="288"/>
    </row>
    <row r="159" spans="1:133" s="291" customFormat="1">
      <c r="A159" s="288"/>
      <c r="B159" s="353"/>
      <c r="C159" s="353"/>
      <c r="D159" s="353"/>
      <c r="E159" s="279"/>
      <c r="F159" s="279"/>
      <c r="G159" s="278"/>
      <c r="H159" s="278"/>
      <c r="I159" s="278"/>
      <c r="J159" s="279"/>
      <c r="K159" s="352"/>
      <c r="L159" s="290"/>
      <c r="M159" s="290"/>
      <c r="N159" s="288"/>
      <c r="O159" s="288"/>
      <c r="P159" s="288"/>
      <c r="Q159" s="288"/>
      <c r="R159" s="288"/>
      <c r="S159" s="265"/>
      <c r="T159" s="265"/>
      <c r="U159" s="265"/>
      <c r="V159" s="265"/>
      <c r="W159" s="265"/>
      <c r="X159" s="265"/>
      <c r="Y159" s="265"/>
      <c r="Z159" s="265"/>
      <c r="AA159" s="265"/>
      <c r="AB159" s="265"/>
      <c r="AC159" s="265"/>
      <c r="AD159" s="265"/>
      <c r="AE159" s="265"/>
      <c r="AF159" s="265"/>
      <c r="AG159" s="265"/>
      <c r="AH159" s="265"/>
      <c r="AI159" s="265"/>
      <c r="AJ159" s="265"/>
      <c r="AK159" s="265"/>
      <c r="AL159" s="265"/>
      <c r="AM159" s="265"/>
      <c r="AN159" s="265"/>
      <c r="AO159" s="265"/>
      <c r="AP159" s="265"/>
      <c r="AQ159" s="288"/>
      <c r="AR159" s="265"/>
      <c r="AS159" s="288"/>
      <c r="AT159" s="28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  <c r="DF159" s="288"/>
      <c r="DG159" s="288"/>
      <c r="DH159" s="288"/>
      <c r="DI159" s="288"/>
      <c r="DJ159" s="288"/>
      <c r="DK159" s="288"/>
      <c r="DL159" s="288"/>
      <c r="DM159" s="288"/>
      <c r="DN159" s="288"/>
      <c r="DO159" s="288"/>
      <c r="DP159" s="288"/>
      <c r="DQ159" s="288"/>
      <c r="DR159" s="288"/>
      <c r="DS159" s="288"/>
      <c r="DT159" s="288"/>
      <c r="DU159" s="288"/>
      <c r="DV159" s="288"/>
      <c r="DW159" s="288"/>
      <c r="DX159" s="288"/>
      <c r="DY159" s="288"/>
      <c r="DZ159" s="288"/>
      <c r="EA159" s="288"/>
      <c r="EB159" s="288"/>
      <c r="EC159" s="288"/>
    </row>
    <row r="160" spans="1:133" s="291" customFormat="1">
      <c r="A160" s="288"/>
      <c r="B160" s="353"/>
      <c r="C160" s="353"/>
      <c r="D160" s="353"/>
      <c r="E160" s="279"/>
      <c r="F160" s="279"/>
      <c r="G160" s="278"/>
      <c r="H160" s="278"/>
      <c r="I160" s="278"/>
      <c r="J160" s="279"/>
      <c r="K160" s="352"/>
      <c r="L160" s="290"/>
      <c r="M160" s="290"/>
      <c r="N160" s="288"/>
      <c r="O160" s="288"/>
      <c r="P160" s="288"/>
      <c r="Q160" s="288"/>
      <c r="R160" s="288"/>
      <c r="S160" s="265"/>
      <c r="T160" s="265"/>
      <c r="U160" s="265"/>
      <c r="V160" s="265"/>
      <c r="W160" s="265"/>
      <c r="X160" s="265"/>
      <c r="Y160" s="265"/>
      <c r="Z160" s="265"/>
      <c r="AA160" s="265"/>
      <c r="AB160" s="265"/>
      <c r="AC160" s="265"/>
      <c r="AD160" s="265"/>
      <c r="AE160" s="265"/>
      <c r="AF160" s="265"/>
      <c r="AG160" s="265"/>
      <c r="AH160" s="265"/>
      <c r="AI160" s="265"/>
      <c r="AJ160" s="265"/>
      <c r="AK160" s="265"/>
      <c r="AL160" s="265"/>
      <c r="AM160" s="265"/>
      <c r="AN160" s="265"/>
      <c r="AO160" s="265"/>
      <c r="AP160" s="265"/>
      <c r="AQ160" s="288"/>
      <c r="AR160" s="265"/>
      <c r="AS160" s="288"/>
      <c r="AT160" s="28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  <c r="DF160" s="288"/>
      <c r="DG160" s="288"/>
      <c r="DH160" s="288"/>
      <c r="DI160" s="288"/>
      <c r="DJ160" s="288"/>
      <c r="DK160" s="288"/>
      <c r="DL160" s="288"/>
      <c r="DM160" s="288"/>
      <c r="DN160" s="288"/>
      <c r="DO160" s="288"/>
      <c r="DP160" s="288"/>
      <c r="DQ160" s="288"/>
      <c r="DR160" s="288"/>
      <c r="DS160" s="288"/>
      <c r="DT160" s="288"/>
      <c r="DU160" s="288"/>
      <c r="DV160" s="288"/>
      <c r="DW160" s="288"/>
      <c r="DX160" s="288"/>
      <c r="DY160" s="288"/>
      <c r="DZ160" s="288"/>
      <c r="EA160" s="288"/>
      <c r="EB160" s="288"/>
      <c r="EC160" s="288"/>
    </row>
    <row r="161" spans="1:133" s="291" customFormat="1">
      <c r="A161" s="288"/>
      <c r="B161" s="353"/>
      <c r="C161" s="353"/>
      <c r="D161" s="353"/>
      <c r="E161" s="279"/>
      <c r="F161" s="279"/>
      <c r="G161" s="278"/>
      <c r="H161" s="278"/>
      <c r="I161" s="278"/>
      <c r="J161" s="279"/>
      <c r="K161" s="352"/>
      <c r="L161" s="290"/>
      <c r="M161" s="290"/>
      <c r="N161" s="288"/>
      <c r="O161" s="288"/>
      <c r="P161" s="288"/>
      <c r="Q161" s="288"/>
      <c r="R161" s="288"/>
      <c r="S161" s="265"/>
      <c r="T161" s="265"/>
      <c r="U161" s="265"/>
      <c r="V161" s="265"/>
      <c r="W161" s="265"/>
      <c r="X161" s="265"/>
      <c r="Y161" s="265"/>
      <c r="Z161" s="265"/>
      <c r="AA161" s="265"/>
      <c r="AB161" s="265"/>
      <c r="AC161" s="265"/>
      <c r="AD161" s="265"/>
      <c r="AE161" s="265"/>
      <c r="AF161" s="265"/>
      <c r="AG161" s="265"/>
      <c r="AH161" s="265"/>
      <c r="AI161" s="265"/>
      <c r="AJ161" s="265"/>
      <c r="AK161" s="265"/>
      <c r="AL161" s="265"/>
      <c r="AM161" s="265"/>
      <c r="AN161" s="265"/>
      <c r="AO161" s="265"/>
      <c r="AP161" s="265"/>
      <c r="AQ161" s="288"/>
      <c r="AR161" s="265"/>
      <c r="AS161" s="288"/>
      <c r="AT161" s="28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  <c r="DF161" s="288"/>
      <c r="DG161" s="288"/>
      <c r="DH161" s="288"/>
      <c r="DI161" s="288"/>
      <c r="DJ161" s="288"/>
      <c r="DK161" s="288"/>
      <c r="DL161" s="288"/>
      <c r="DM161" s="288"/>
      <c r="DN161" s="288"/>
      <c r="DO161" s="288"/>
      <c r="DP161" s="288"/>
      <c r="DQ161" s="288"/>
      <c r="DR161" s="288"/>
      <c r="DS161" s="288"/>
      <c r="DT161" s="288"/>
      <c r="DU161" s="288"/>
      <c r="DV161" s="288"/>
      <c r="DW161" s="288"/>
      <c r="DX161" s="288"/>
      <c r="DY161" s="288"/>
      <c r="DZ161" s="288"/>
      <c r="EA161" s="288"/>
      <c r="EB161" s="288"/>
      <c r="EC161" s="288"/>
    </row>
    <row r="162" spans="1:133" s="291" customFormat="1">
      <c r="A162" s="288"/>
      <c r="B162" s="353"/>
      <c r="C162" s="353"/>
      <c r="D162" s="353"/>
      <c r="E162" s="279"/>
      <c r="F162" s="279"/>
      <c r="G162" s="278"/>
      <c r="H162" s="278"/>
      <c r="I162" s="278"/>
      <c r="J162" s="279"/>
      <c r="K162" s="352"/>
      <c r="L162" s="290"/>
      <c r="M162" s="290"/>
      <c r="N162" s="288"/>
      <c r="O162" s="288"/>
      <c r="P162" s="288"/>
      <c r="Q162" s="288"/>
      <c r="R162" s="288"/>
      <c r="S162" s="265"/>
      <c r="T162" s="265"/>
      <c r="U162" s="265"/>
      <c r="V162" s="265"/>
      <c r="W162" s="265"/>
      <c r="X162" s="265"/>
      <c r="Y162" s="265"/>
      <c r="Z162" s="265"/>
      <c r="AA162" s="265"/>
      <c r="AB162" s="265"/>
      <c r="AC162" s="265"/>
      <c r="AD162" s="265"/>
      <c r="AE162" s="265"/>
      <c r="AF162" s="265"/>
      <c r="AG162" s="265"/>
      <c r="AH162" s="265"/>
      <c r="AI162" s="265"/>
      <c r="AJ162" s="265"/>
      <c r="AK162" s="265"/>
      <c r="AL162" s="265"/>
      <c r="AM162" s="265"/>
      <c r="AN162" s="265"/>
      <c r="AO162" s="265"/>
      <c r="AP162" s="265"/>
      <c r="AQ162" s="288"/>
      <c r="AR162" s="265"/>
      <c r="AS162" s="288"/>
      <c r="AT162" s="28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  <c r="DF162" s="288"/>
      <c r="DG162" s="288"/>
      <c r="DH162" s="288"/>
      <c r="DI162" s="288"/>
      <c r="DJ162" s="288"/>
      <c r="DK162" s="288"/>
      <c r="DL162" s="288"/>
      <c r="DM162" s="288"/>
      <c r="DN162" s="288"/>
      <c r="DO162" s="288"/>
      <c r="DP162" s="288"/>
      <c r="DQ162" s="288"/>
      <c r="DR162" s="288"/>
      <c r="DS162" s="288"/>
      <c r="DT162" s="288"/>
      <c r="DU162" s="288"/>
      <c r="DV162" s="288"/>
      <c r="DW162" s="288"/>
      <c r="DX162" s="288"/>
      <c r="DY162" s="288"/>
      <c r="DZ162" s="288"/>
      <c r="EA162" s="288"/>
      <c r="EB162" s="288"/>
      <c r="EC162" s="288"/>
    </row>
    <row r="163" spans="1:133" s="291" customFormat="1">
      <c r="A163" s="288"/>
      <c r="B163" s="353"/>
      <c r="C163" s="353"/>
      <c r="D163" s="353"/>
      <c r="E163" s="279"/>
      <c r="F163" s="279"/>
      <c r="G163" s="278"/>
      <c r="H163" s="278"/>
      <c r="I163" s="278"/>
      <c r="J163" s="279"/>
      <c r="K163" s="352"/>
      <c r="L163" s="290"/>
      <c r="M163" s="290"/>
      <c r="N163" s="288"/>
      <c r="O163" s="288"/>
      <c r="P163" s="288"/>
      <c r="Q163" s="288"/>
      <c r="R163" s="288"/>
      <c r="S163" s="265"/>
      <c r="T163" s="265"/>
      <c r="U163" s="265"/>
      <c r="V163" s="265"/>
      <c r="W163" s="265"/>
      <c r="X163" s="265"/>
      <c r="Y163" s="265"/>
      <c r="Z163" s="265"/>
      <c r="AA163" s="265"/>
      <c r="AB163" s="265"/>
      <c r="AC163" s="265"/>
      <c r="AD163" s="265"/>
      <c r="AE163" s="265"/>
      <c r="AF163" s="265"/>
      <c r="AG163" s="265"/>
      <c r="AH163" s="265"/>
      <c r="AI163" s="265"/>
      <c r="AJ163" s="265"/>
      <c r="AK163" s="265"/>
      <c r="AL163" s="265"/>
      <c r="AM163" s="265"/>
      <c r="AN163" s="265"/>
      <c r="AO163" s="265"/>
      <c r="AP163" s="265"/>
      <c r="AQ163" s="288"/>
      <c r="AR163" s="265"/>
      <c r="AS163" s="288"/>
      <c r="AT163" s="28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  <c r="DF163" s="288"/>
      <c r="DG163" s="288"/>
      <c r="DH163" s="288"/>
      <c r="DI163" s="288"/>
      <c r="DJ163" s="288"/>
      <c r="DK163" s="288"/>
      <c r="DL163" s="288"/>
      <c r="DM163" s="288"/>
      <c r="DN163" s="288"/>
      <c r="DO163" s="288"/>
      <c r="DP163" s="288"/>
      <c r="DQ163" s="288"/>
      <c r="DR163" s="288"/>
      <c r="DS163" s="288"/>
      <c r="DT163" s="288"/>
      <c r="DU163" s="288"/>
      <c r="DV163" s="288"/>
      <c r="DW163" s="288"/>
      <c r="DX163" s="288"/>
      <c r="DY163" s="288"/>
      <c r="DZ163" s="288"/>
      <c r="EA163" s="288"/>
      <c r="EB163" s="288"/>
      <c r="EC163" s="288"/>
    </row>
    <row r="164" spans="1:133" s="291" customFormat="1">
      <c r="A164" s="288"/>
      <c r="B164" s="353"/>
      <c r="C164" s="353"/>
      <c r="D164" s="353"/>
      <c r="E164" s="279"/>
      <c r="F164" s="279"/>
      <c r="G164" s="278"/>
      <c r="H164" s="278"/>
      <c r="I164" s="278"/>
      <c r="J164" s="279"/>
      <c r="K164" s="352"/>
      <c r="L164" s="290"/>
      <c r="M164" s="290"/>
      <c r="N164" s="288"/>
      <c r="O164" s="288"/>
      <c r="P164" s="288"/>
      <c r="Q164" s="288"/>
      <c r="R164" s="288"/>
      <c r="S164" s="265"/>
      <c r="T164" s="265"/>
      <c r="U164" s="265"/>
      <c r="V164" s="265"/>
      <c r="W164" s="265"/>
      <c r="X164" s="265"/>
      <c r="Y164" s="265"/>
      <c r="Z164" s="265"/>
      <c r="AA164" s="265"/>
      <c r="AB164" s="265"/>
      <c r="AC164" s="265"/>
      <c r="AD164" s="265"/>
      <c r="AE164" s="265"/>
      <c r="AF164" s="265"/>
      <c r="AG164" s="265"/>
      <c r="AH164" s="265"/>
      <c r="AI164" s="265"/>
      <c r="AJ164" s="265"/>
      <c r="AK164" s="265"/>
      <c r="AL164" s="265"/>
      <c r="AM164" s="265"/>
      <c r="AN164" s="265"/>
      <c r="AO164" s="265"/>
      <c r="AP164" s="265"/>
      <c r="AQ164" s="288"/>
      <c r="AR164" s="265"/>
      <c r="AS164" s="288"/>
      <c r="AT164" s="28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  <c r="DF164" s="288"/>
      <c r="DG164" s="288"/>
      <c r="DH164" s="288"/>
      <c r="DI164" s="288"/>
      <c r="DJ164" s="288"/>
      <c r="DK164" s="288"/>
      <c r="DL164" s="288"/>
      <c r="DM164" s="288"/>
      <c r="DN164" s="288"/>
      <c r="DO164" s="288"/>
      <c r="DP164" s="288"/>
      <c r="DQ164" s="288"/>
      <c r="DR164" s="288"/>
      <c r="DS164" s="288"/>
      <c r="DT164" s="288"/>
      <c r="DU164" s="288"/>
      <c r="DV164" s="288"/>
      <c r="DW164" s="288"/>
      <c r="DX164" s="288"/>
      <c r="DY164" s="288"/>
      <c r="DZ164" s="288"/>
      <c r="EA164" s="288"/>
      <c r="EB164" s="288"/>
      <c r="EC164" s="288"/>
    </row>
    <row r="165" spans="1:133" s="291" customFormat="1">
      <c r="A165" s="288"/>
      <c r="B165" s="353"/>
      <c r="C165" s="353"/>
      <c r="D165" s="353"/>
      <c r="E165" s="279"/>
      <c r="F165" s="279"/>
      <c r="G165" s="278"/>
      <c r="H165" s="278"/>
      <c r="I165" s="278"/>
      <c r="J165" s="279"/>
      <c r="K165" s="352"/>
      <c r="L165" s="290"/>
      <c r="M165" s="290"/>
      <c r="N165" s="288"/>
      <c r="O165" s="288"/>
      <c r="P165" s="288"/>
      <c r="Q165" s="288"/>
      <c r="R165" s="288"/>
      <c r="S165" s="265"/>
      <c r="T165" s="265"/>
      <c r="U165" s="265"/>
      <c r="V165" s="265"/>
      <c r="W165" s="265"/>
      <c r="X165" s="265"/>
      <c r="Y165" s="265"/>
      <c r="Z165" s="265"/>
      <c r="AA165" s="265"/>
      <c r="AB165" s="265"/>
      <c r="AC165" s="265"/>
      <c r="AD165" s="265"/>
      <c r="AE165" s="265"/>
      <c r="AF165" s="265"/>
      <c r="AG165" s="265"/>
      <c r="AH165" s="265"/>
      <c r="AI165" s="265"/>
      <c r="AJ165" s="265"/>
      <c r="AK165" s="265"/>
      <c r="AL165" s="265"/>
      <c r="AM165" s="265"/>
      <c r="AN165" s="265"/>
      <c r="AO165" s="265"/>
      <c r="AP165" s="265"/>
      <c r="AQ165" s="288"/>
      <c r="AR165" s="265"/>
      <c r="AS165" s="288"/>
      <c r="AT165" s="28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  <c r="DF165" s="288"/>
      <c r="DG165" s="288"/>
      <c r="DH165" s="288"/>
      <c r="DI165" s="288"/>
      <c r="DJ165" s="288"/>
      <c r="DK165" s="288"/>
      <c r="DL165" s="288"/>
      <c r="DM165" s="288"/>
      <c r="DN165" s="288"/>
      <c r="DO165" s="288"/>
      <c r="DP165" s="288"/>
      <c r="DQ165" s="288"/>
      <c r="DR165" s="288"/>
      <c r="DS165" s="288"/>
      <c r="DT165" s="288"/>
      <c r="DU165" s="288"/>
      <c r="DV165" s="288"/>
      <c r="DW165" s="288"/>
      <c r="DX165" s="288"/>
      <c r="DY165" s="288"/>
      <c r="DZ165" s="288"/>
      <c r="EA165" s="288"/>
      <c r="EB165" s="288"/>
      <c r="EC165" s="288"/>
    </row>
    <row r="166" spans="1:133" s="291" customFormat="1">
      <c r="A166" s="288"/>
      <c r="B166" s="353"/>
      <c r="C166" s="353"/>
      <c r="D166" s="353"/>
      <c r="E166" s="279"/>
      <c r="F166" s="279"/>
      <c r="G166" s="278"/>
      <c r="H166" s="278"/>
      <c r="I166" s="278"/>
      <c r="J166" s="279"/>
      <c r="K166" s="352"/>
      <c r="L166" s="290"/>
      <c r="M166" s="290"/>
      <c r="N166" s="288"/>
      <c r="O166" s="288"/>
      <c r="P166" s="288"/>
      <c r="Q166" s="288"/>
      <c r="R166" s="288"/>
      <c r="S166" s="265"/>
      <c r="T166" s="265"/>
      <c r="U166" s="265"/>
      <c r="V166" s="265"/>
      <c r="W166" s="265"/>
      <c r="X166" s="265"/>
      <c r="Y166" s="265"/>
      <c r="Z166" s="265"/>
      <c r="AA166" s="265"/>
      <c r="AB166" s="265"/>
      <c r="AC166" s="265"/>
      <c r="AD166" s="265"/>
      <c r="AE166" s="265"/>
      <c r="AF166" s="265"/>
      <c r="AG166" s="265"/>
      <c r="AH166" s="265"/>
      <c r="AI166" s="265"/>
      <c r="AJ166" s="265"/>
      <c r="AK166" s="265"/>
      <c r="AL166" s="265"/>
      <c r="AM166" s="265"/>
      <c r="AN166" s="265"/>
      <c r="AO166" s="265"/>
      <c r="AP166" s="265"/>
      <c r="AQ166" s="288"/>
      <c r="AR166" s="265"/>
      <c r="AS166" s="288"/>
      <c r="AT166" s="28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  <c r="DF166" s="288"/>
      <c r="DG166" s="288"/>
      <c r="DH166" s="288"/>
      <c r="DI166" s="288"/>
      <c r="DJ166" s="288"/>
      <c r="DK166" s="288"/>
      <c r="DL166" s="288"/>
      <c r="DM166" s="288"/>
      <c r="DN166" s="288"/>
      <c r="DO166" s="288"/>
      <c r="DP166" s="288"/>
      <c r="DQ166" s="288"/>
      <c r="DR166" s="288"/>
      <c r="DS166" s="288"/>
      <c r="DT166" s="288"/>
      <c r="DU166" s="288"/>
      <c r="DV166" s="288"/>
      <c r="DW166" s="288"/>
      <c r="DX166" s="288"/>
      <c r="DY166" s="288"/>
      <c r="DZ166" s="288"/>
      <c r="EA166" s="288"/>
      <c r="EB166" s="288"/>
      <c r="EC166" s="288"/>
    </row>
    <row r="167" spans="1:133" s="291" customFormat="1">
      <c r="A167" s="288"/>
      <c r="B167" s="353"/>
      <c r="C167" s="353"/>
      <c r="D167" s="353"/>
      <c r="E167" s="279"/>
      <c r="F167" s="279"/>
      <c r="G167" s="278"/>
      <c r="H167" s="278"/>
      <c r="I167" s="278"/>
      <c r="J167" s="279"/>
      <c r="K167" s="352"/>
      <c r="L167" s="290"/>
      <c r="M167" s="290"/>
      <c r="N167" s="288"/>
      <c r="O167" s="288"/>
      <c r="P167" s="288"/>
      <c r="Q167" s="288"/>
      <c r="R167" s="288"/>
      <c r="S167" s="265"/>
      <c r="T167" s="265"/>
      <c r="U167" s="265"/>
      <c r="V167" s="265"/>
      <c r="W167" s="265"/>
      <c r="X167" s="265"/>
      <c r="Y167" s="265"/>
      <c r="Z167" s="265"/>
      <c r="AA167" s="265"/>
      <c r="AB167" s="265"/>
      <c r="AC167" s="265"/>
      <c r="AD167" s="265"/>
      <c r="AE167" s="265"/>
      <c r="AF167" s="265"/>
      <c r="AG167" s="265"/>
      <c r="AH167" s="265"/>
      <c r="AI167" s="265"/>
      <c r="AJ167" s="265"/>
      <c r="AK167" s="265"/>
      <c r="AL167" s="265"/>
      <c r="AM167" s="265"/>
      <c r="AN167" s="265"/>
      <c r="AO167" s="265"/>
      <c r="AP167" s="265"/>
      <c r="AQ167" s="288"/>
      <c r="AR167" s="265"/>
      <c r="AS167" s="288"/>
      <c r="AT167" s="28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  <c r="DF167" s="288"/>
      <c r="DG167" s="288"/>
      <c r="DH167" s="288"/>
      <c r="DI167" s="288"/>
      <c r="DJ167" s="288"/>
      <c r="DK167" s="288"/>
      <c r="DL167" s="288"/>
      <c r="DM167" s="288"/>
      <c r="DN167" s="288"/>
      <c r="DO167" s="288"/>
      <c r="DP167" s="288"/>
      <c r="DQ167" s="288"/>
      <c r="DR167" s="288"/>
      <c r="DS167" s="288"/>
      <c r="DT167" s="288"/>
      <c r="DU167" s="288"/>
      <c r="DV167" s="288"/>
      <c r="DW167" s="288"/>
      <c r="DX167" s="288"/>
      <c r="DY167" s="288"/>
      <c r="DZ167" s="288"/>
      <c r="EA167" s="288"/>
      <c r="EB167" s="288"/>
      <c r="EC167" s="288"/>
    </row>
    <row r="168" spans="1:133" s="291" customFormat="1">
      <c r="A168" s="288"/>
      <c r="B168" s="353"/>
      <c r="C168" s="353"/>
      <c r="D168" s="353"/>
      <c r="E168" s="279"/>
      <c r="F168" s="279"/>
      <c r="G168" s="278"/>
      <c r="H168" s="278"/>
      <c r="I168" s="278"/>
      <c r="J168" s="279"/>
      <c r="K168" s="352"/>
      <c r="L168" s="290"/>
      <c r="M168" s="290"/>
      <c r="N168" s="288"/>
      <c r="O168" s="288"/>
      <c r="P168" s="288"/>
      <c r="Q168" s="288"/>
      <c r="R168" s="288"/>
      <c r="S168" s="265"/>
      <c r="T168" s="265"/>
      <c r="U168" s="265"/>
      <c r="V168" s="265"/>
      <c r="W168" s="265"/>
      <c r="X168" s="265"/>
      <c r="Y168" s="265"/>
      <c r="Z168" s="265"/>
      <c r="AA168" s="265"/>
      <c r="AB168" s="265"/>
      <c r="AC168" s="265"/>
      <c r="AD168" s="265"/>
      <c r="AE168" s="265"/>
      <c r="AF168" s="265"/>
      <c r="AG168" s="265"/>
      <c r="AH168" s="265"/>
      <c r="AI168" s="265"/>
      <c r="AJ168" s="265"/>
      <c r="AK168" s="265"/>
      <c r="AL168" s="265"/>
      <c r="AM168" s="265"/>
      <c r="AN168" s="265"/>
      <c r="AO168" s="265"/>
      <c r="AP168" s="265"/>
      <c r="AQ168" s="288"/>
      <c r="AR168" s="265"/>
      <c r="AS168" s="288"/>
      <c r="AT168" s="28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  <c r="DF168" s="288"/>
      <c r="DG168" s="288"/>
      <c r="DH168" s="288"/>
      <c r="DI168" s="288"/>
      <c r="DJ168" s="288"/>
      <c r="DK168" s="288"/>
      <c r="DL168" s="288"/>
      <c r="DM168" s="288"/>
      <c r="DN168" s="288"/>
      <c r="DO168" s="288"/>
      <c r="DP168" s="288"/>
      <c r="DQ168" s="288"/>
      <c r="DR168" s="288"/>
      <c r="DS168" s="288"/>
      <c r="DT168" s="288"/>
      <c r="DU168" s="288"/>
      <c r="DV168" s="288"/>
      <c r="DW168" s="288"/>
      <c r="DX168" s="288"/>
      <c r="DY168" s="288"/>
      <c r="DZ168" s="288"/>
      <c r="EA168" s="288"/>
      <c r="EB168" s="288"/>
      <c r="EC168" s="288"/>
    </row>
    <row r="169" spans="1:133" s="291" customFormat="1">
      <c r="A169" s="288"/>
      <c r="B169" s="353"/>
      <c r="C169" s="353"/>
      <c r="D169" s="353"/>
      <c r="E169" s="279"/>
      <c r="F169" s="279"/>
      <c r="G169" s="278"/>
      <c r="H169" s="278"/>
      <c r="I169" s="278"/>
      <c r="J169" s="279"/>
      <c r="K169" s="352"/>
      <c r="L169" s="290"/>
      <c r="M169" s="290"/>
      <c r="N169" s="288"/>
      <c r="O169" s="288"/>
      <c r="P169" s="288"/>
      <c r="Q169" s="288"/>
      <c r="R169" s="288"/>
      <c r="S169" s="265"/>
      <c r="T169" s="265"/>
      <c r="U169" s="265"/>
      <c r="V169" s="265"/>
      <c r="W169" s="265"/>
      <c r="X169" s="265"/>
      <c r="Y169" s="265"/>
      <c r="Z169" s="265"/>
      <c r="AA169" s="265"/>
      <c r="AB169" s="265"/>
      <c r="AC169" s="265"/>
      <c r="AD169" s="265"/>
      <c r="AE169" s="265"/>
      <c r="AF169" s="265"/>
      <c r="AG169" s="265"/>
      <c r="AH169" s="265"/>
      <c r="AI169" s="265"/>
      <c r="AJ169" s="265"/>
      <c r="AK169" s="265"/>
      <c r="AL169" s="265"/>
      <c r="AM169" s="265"/>
      <c r="AN169" s="265"/>
      <c r="AO169" s="265"/>
      <c r="AP169" s="265"/>
      <c r="AQ169" s="288"/>
      <c r="AR169" s="265"/>
      <c r="AS169" s="288"/>
      <c r="AT169" s="28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  <c r="DF169" s="288"/>
      <c r="DG169" s="288"/>
      <c r="DH169" s="288"/>
      <c r="DI169" s="288"/>
      <c r="DJ169" s="288"/>
      <c r="DK169" s="288"/>
      <c r="DL169" s="288"/>
      <c r="DM169" s="288"/>
      <c r="DN169" s="288"/>
      <c r="DO169" s="288"/>
      <c r="DP169" s="288"/>
      <c r="DQ169" s="288"/>
      <c r="DR169" s="288"/>
      <c r="DS169" s="288"/>
      <c r="DT169" s="288"/>
      <c r="DU169" s="288"/>
      <c r="DV169" s="288"/>
      <c r="DW169" s="288"/>
      <c r="DX169" s="288"/>
      <c r="DY169" s="288"/>
      <c r="DZ169" s="288"/>
      <c r="EA169" s="288"/>
      <c r="EB169" s="288"/>
      <c r="EC169" s="288"/>
    </row>
    <row r="170" spans="1:133" s="291" customFormat="1">
      <c r="A170" s="288"/>
      <c r="B170" s="353"/>
      <c r="C170" s="353"/>
      <c r="D170" s="353"/>
      <c r="E170" s="279"/>
      <c r="F170" s="279"/>
      <c r="G170" s="278"/>
      <c r="H170" s="278"/>
      <c r="I170" s="278"/>
      <c r="J170" s="279"/>
      <c r="K170" s="352"/>
      <c r="L170" s="290"/>
      <c r="M170" s="290"/>
      <c r="N170" s="288"/>
      <c r="O170" s="288"/>
      <c r="P170" s="288"/>
      <c r="Q170" s="288"/>
      <c r="R170" s="288"/>
      <c r="S170" s="265"/>
      <c r="T170" s="265"/>
      <c r="U170" s="265"/>
      <c r="V170" s="265"/>
      <c r="W170" s="265"/>
      <c r="X170" s="265"/>
      <c r="Y170" s="265"/>
      <c r="Z170" s="265"/>
      <c r="AA170" s="265"/>
      <c r="AB170" s="265"/>
      <c r="AC170" s="265"/>
      <c r="AD170" s="265"/>
      <c r="AE170" s="265"/>
      <c r="AF170" s="265"/>
      <c r="AG170" s="265"/>
      <c r="AH170" s="265"/>
      <c r="AI170" s="265"/>
      <c r="AJ170" s="265"/>
      <c r="AK170" s="265"/>
      <c r="AL170" s="265"/>
      <c r="AM170" s="265"/>
      <c r="AN170" s="265"/>
      <c r="AO170" s="265"/>
      <c r="AP170" s="265"/>
      <c r="AQ170" s="288"/>
      <c r="AR170" s="265"/>
      <c r="AS170" s="288"/>
      <c r="AT170" s="28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  <c r="DF170" s="288"/>
      <c r="DG170" s="288"/>
      <c r="DH170" s="288"/>
      <c r="DI170" s="288"/>
      <c r="DJ170" s="288"/>
      <c r="DK170" s="288"/>
      <c r="DL170" s="288"/>
      <c r="DM170" s="288"/>
      <c r="DN170" s="288"/>
      <c r="DO170" s="288"/>
      <c r="DP170" s="288"/>
      <c r="DQ170" s="288"/>
      <c r="DR170" s="288"/>
      <c r="DS170" s="288"/>
      <c r="DT170" s="288"/>
      <c r="DU170" s="288"/>
      <c r="DV170" s="288"/>
      <c r="DW170" s="288"/>
      <c r="DX170" s="288"/>
      <c r="DY170" s="288"/>
      <c r="DZ170" s="288"/>
      <c r="EA170" s="288"/>
      <c r="EB170" s="288"/>
      <c r="EC170" s="288"/>
    </row>
    <row r="171" spans="1:133" s="291" customFormat="1">
      <c r="A171" s="288"/>
      <c r="B171" s="353"/>
      <c r="C171" s="353"/>
      <c r="D171" s="353"/>
      <c r="E171" s="279"/>
      <c r="F171" s="279"/>
      <c r="G171" s="278"/>
      <c r="H171" s="278"/>
      <c r="I171" s="278"/>
      <c r="J171" s="279"/>
      <c r="K171" s="352"/>
      <c r="L171" s="290"/>
      <c r="M171" s="290"/>
      <c r="N171" s="288"/>
      <c r="O171" s="288"/>
      <c r="P171" s="288"/>
      <c r="Q171" s="288"/>
      <c r="R171" s="288"/>
      <c r="S171" s="265"/>
      <c r="T171" s="265"/>
      <c r="U171" s="265"/>
      <c r="V171" s="265"/>
      <c r="W171" s="265"/>
      <c r="X171" s="265"/>
      <c r="Y171" s="265"/>
      <c r="Z171" s="265"/>
      <c r="AA171" s="265"/>
      <c r="AB171" s="265"/>
      <c r="AC171" s="265"/>
      <c r="AD171" s="265"/>
      <c r="AE171" s="265"/>
      <c r="AF171" s="265"/>
      <c r="AG171" s="265"/>
      <c r="AH171" s="265"/>
      <c r="AI171" s="265"/>
      <c r="AJ171" s="265"/>
      <c r="AK171" s="265"/>
      <c r="AL171" s="265"/>
      <c r="AM171" s="265"/>
      <c r="AN171" s="265"/>
      <c r="AO171" s="265"/>
      <c r="AP171" s="265"/>
      <c r="AQ171" s="288"/>
      <c r="AR171" s="265"/>
      <c r="AS171" s="288"/>
      <c r="AT171" s="28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  <c r="DF171" s="288"/>
      <c r="DG171" s="288"/>
      <c r="DH171" s="288"/>
      <c r="DI171" s="288"/>
      <c r="DJ171" s="288"/>
      <c r="DK171" s="288"/>
      <c r="DL171" s="288"/>
      <c r="DM171" s="288"/>
      <c r="DN171" s="288"/>
      <c r="DO171" s="288"/>
      <c r="DP171" s="288"/>
      <c r="DQ171" s="288"/>
      <c r="DR171" s="288"/>
      <c r="DS171" s="288"/>
      <c r="DT171" s="288"/>
      <c r="DU171" s="288"/>
      <c r="DV171" s="288"/>
      <c r="DW171" s="288"/>
      <c r="DX171" s="288"/>
      <c r="DY171" s="288"/>
      <c r="DZ171" s="288"/>
      <c r="EA171" s="288"/>
      <c r="EB171" s="288"/>
      <c r="EC171" s="288"/>
    </row>
    <row r="172" spans="1:133" s="291" customFormat="1">
      <c r="A172" s="288"/>
      <c r="B172" s="353"/>
      <c r="C172" s="353"/>
      <c r="D172" s="353"/>
      <c r="E172" s="279"/>
      <c r="F172" s="279"/>
      <c r="G172" s="278"/>
      <c r="H172" s="278"/>
      <c r="I172" s="278"/>
      <c r="J172" s="279"/>
      <c r="K172" s="352"/>
      <c r="L172" s="290"/>
      <c r="M172" s="290"/>
      <c r="N172" s="288"/>
      <c r="O172" s="288"/>
      <c r="P172" s="288"/>
      <c r="Q172" s="288"/>
      <c r="R172" s="288"/>
      <c r="S172" s="265"/>
      <c r="T172" s="265"/>
      <c r="U172" s="265"/>
      <c r="V172" s="265"/>
      <c r="W172" s="265"/>
      <c r="X172" s="265"/>
      <c r="Y172" s="265"/>
      <c r="Z172" s="265"/>
      <c r="AA172" s="265"/>
      <c r="AB172" s="265"/>
      <c r="AC172" s="265"/>
      <c r="AD172" s="265"/>
      <c r="AE172" s="265"/>
      <c r="AF172" s="265"/>
      <c r="AG172" s="265"/>
      <c r="AH172" s="265"/>
      <c r="AI172" s="265"/>
      <c r="AJ172" s="265"/>
      <c r="AK172" s="265"/>
      <c r="AL172" s="265"/>
      <c r="AM172" s="265"/>
      <c r="AN172" s="265"/>
      <c r="AO172" s="265"/>
      <c r="AP172" s="265"/>
      <c r="AQ172" s="288"/>
      <c r="AR172" s="265"/>
      <c r="AS172" s="288"/>
      <c r="AT172" s="28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  <c r="DF172" s="288"/>
      <c r="DG172" s="288"/>
      <c r="DH172" s="288"/>
      <c r="DI172" s="288"/>
      <c r="DJ172" s="288"/>
      <c r="DK172" s="288"/>
      <c r="DL172" s="288"/>
      <c r="DM172" s="288"/>
      <c r="DN172" s="288"/>
      <c r="DO172" s="288"/>
      <c r="DP172" s="288"/>
      <c r="DQ172" s="288"/>
      <c r="DR172" s="288"/>
      <c r="DS172" s="288"/>
      <c r="DT172" s="288"/>
      <c r="DU172" s="288"/>
      <c r="DV172" s="288"/>
      <c r="DW172" s="288"/>
      <c r="DX172" s="288"/>
      <c r="DY172" s="288"/>
      <c r="DZ172" s="288"/>
      <c r="EA172" s="288"/>
      <c r="EB172" s="288"/>
      <c r="EC172" s="288"/>
    </row>
    <row r="173" spans="1:133" s="291" customFormat="1">
      <c r="A173" s="288"/>
      <c r="B173" s="353"/>
      <c r="C173" s="353"/>
      <c r="D173" s="353"/>
      <c r="E173" s="279"/>
      <c r="F173" s="279"/>
      <c r="G173" s="278"/>
      <c r="H173" s="278"/>
      <c r="I173" s="278"/>
      <c r="J173" s="279"/>
      <c r="K173" s="352"/>
      <c r="L173" s="290"/>
      <c r="M173" s="290"/>
      <c r="N173" s="288"/>
      <c r="O173" s="288"/>
      <c r="P173" s="288"/>
      <c r="Q173" s="288"/>
      <c r="R173" s="288"/>
      <c r="S173" s="265"/>
      <c r="T173" s="265"/>
      <c r="U173" s="265"/>
      <c r="V173" s="265"/>
      <c r="W173" s="265"/>
      <c r="X173" s="265"/>
      <c r="Y173" s="265"/>
      <c r="Z173" s="265"/>
      <c r="AA173" s="265"/>
      <c r="AB173" s="265"/>
      <c r="AC173" s="265"/>
      <c r="AD173" s="265"/>
      <c r="AE173" s="265"/>
      <c r="AF173" s="265"/>
      <c r="AG173" s="265"/>
      <c r="AH173" s="265"/>
      <c r="AI173" s="265"/>
      <c r="AJ173" s="265"/>
      <c r="AK173" s="265"/>
      <c r="AL173" s="265"/>
      <c r="AM173" s="265"/>
      <c r="AN173" s="265"/>
      <c r="AO173" s="265"/>
      <c r="AP173" s="265"/>
      <c r="AQ173" s="288"/>
      <c r="AR173" s="265"/>
      <c r="AS173" s="288"/>
      <c r="AT173" s="28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  <c r="DF173" s="288"/>
      <c r="DG173" s="288"/>
      <c r="DH173" s="288"/>
      <c r="DI173" s="288"/>
      <c r="DJ173" s="288"/>
      <c r="DK173" s="288"/>
      <c r="DL173" s="288"/>
      <c r="DM173" s="288"/>
      <c r="DN173" s="288"/>
      <c r="DO173" s="288"/>
      <c r="DP173" s="288"/>
      <c r="DQ173" s="288"/>
      <c r="DR173" s="288"/>
      <c r="DS173" s="288"/>
      <c r="DT173" s="288"/>
      <c r="DU173" s="288"/>
      <c r="DV173" s="288"/>
      <c r="DW173" s="288"/>
      <c r="DX173" s="288"/>
      <c r="DY173" s="288"/>
      <c r="DZ173" s="288"/>
      <c r="EA173" s="288"/>
      <c r="EB173" s="288"/>
      <c r="EC173" s="288"/>
    </row>
    <row r="174" spans="1:133" s="291" customFormat="1">
      <c r="A174" s="288"/>
      <c r="B174" s="353"/>
      <c r="C174" s="353"/>
      <c r="D174" s="353"/>
      <c r="E174" s="279"/>
      <c r="F174" s="279"/>
      <c r="G174" s="278"/>
      <c r="H174" s="278"/>
      <c r="I174" s="278"/>
      <c r="J174" s="279"/>
      <c r="K174" s="352"/>
      <c r="L174" s="290"/>
      <c r="M174" s="290"/>
      <c r="N174" s="288"/>
      <c r="O174" s="288"/>
      <c r="P174" s="288"/>
      <c r="Q174" s="288"/>
      <c r="R174" s="288"/>
      <c r="S174" s="265"/>
      <c r="T174" s="265"/>
      <c r="U174" s="265"/>
      <c r="V174" s="265"/>
      <c r="W174" s="265"/>
      <c r="X174" s="265"/>
      <c r="Y174" s="265"/>
      <c r="Z174" s="265"/>
      <c r="AA174" s="265"/>
      <c r="AB174" s="265"/>
      <c r="AC174" s="265"/>
      <c r="AD174" s="265"/>
      <c r="AE174" s="265"/>
      <c r="AF174" s="265"/>
      <c r="AG174" s="265"/>
      <c r="AH174" s="265"/>
      <c r="AI174" s="265"/>
      <c r="AJ174" s="265"/>
      <c r="AK174" s="265"/>
      <c r="AL174" s="265"/>
      <c r="AM174" s="265"/>
      <c r="AN174" s="265"/>
      <c r="AO174" s="265"/>
      <c r="AP174" s="265"/>
      <c r="AQ174" s="288"/>
      <c r="AR174" s="265"/>
      <c r="AS174" s="288"/>
      <c r="AT174" s="28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  <c r="DF174" s="288"/>
      <c r="DG174" s="288"/>
      <c r="DH174" s="288"/>
      <c r="DI174" s="288"/>
      <c r="DJ174" s="288"/>
      <c r="DK174" s="288"/>
      <c r="DL174" s="288"/>
      <c r="DM174" s="288"/>
      <c r="DN174" s="288"/>
      <c r="DO174" s="288"/>
      <c r="DP174" s="288"/>
      <c r="DQ174" s="288"/>
      <c r="DR174" s="288"/>
      <c r="DS174" s="288"/>
      <c r="DT174" s="288"/>
      <c r="DU174" s="288"/>
      <c r="DV174" s="288"/>
      <c r="DW174" s="288"/>
      <c r="DX174" s="288"/>
      <c r="DY174" s="288"/>
      <c r="DZ174" s="288"/>
      <c r="EA174" s="288"/>
      <c r="EB174" s="288"/>
      <c r="EC174" s="288"/>
    </row>
    <row r="175" spans="1:133" s="291" customFormat="1">
      <c r="A175" s="288"/>
      <c r="B175" s="353"/>
      <c r="C175" s="353"/>
      <c r="D175" s="353"/>
      <c r="E175" s="279"/>
      <c r="F175" s="279"/>
      <c r="G175" s="278"/>
      <c r="H175" s="278"/>
      <c r="I175" s="278"/>
      <c r="J175" s="279"/>
      <c r="K175" s="352"/>
      <c r="L175" s="290"/>
      <c r="M175" s="290"/>
      <c r="N175" s="288"/>
      <c r="O175" s="288"/>
      <c r="P175" s="288"/>
      <c r="Q175" s="288"/>
      <c r="R175" s="288"/>
      <c r="S175" s="265"/>
      <c r="T175" s="265"/>
      <c r="U175" s="265"/>
      <c r="V175" s="265"/>
      <c r="W175" s="265"/>
      <c r="X175" s="265"/>
      <c r="Y175" s="265"/>
      <c r="Z175" s="265"/>
      <c r="AA175" s="265"/>
      <c r="AB175" s="265"/>
      <c r="AC175" s="265"/>
      <c r="AD175" s="265"/>
      <c r="AE175" s="265"/>
      <c r="AF175" s="265"/>
      <c r="AG175" s="265"/>
      <c r="AH175" s="265"/>
      <c r="AI175" s="265"/>
      <c r="AJ175" s="265"/>
      <c r="AK175" s="265"/>
      <c r="AL175" s="265"/>
      <c r="AM175" s="265"/>
      <c r="AN175" s="265"/>
      <c r="AO175" s="265"/>
      <c r="AP175" s="265"/>
      <c r="AQ175" s="288"/>
      <c r="AR175" s="265"/>
      <c r="AS175" s="288"/>
      <c r="AT175" s="28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  <c r="DF175" s="288"/>
      <c r="DG175" s="288"/>
      <c r="DH175" s="288"/>
      <c r="DI175" s="288"/>
      <c r="DJ175" s="288"/>
      <c r="DK175" s="288"/>
      <c r="DL175" s="288"/>
      <c r="DM175" s="288"/>
      <c r="DN175" s="288"/>
      <c r="DO175" s="288"/>
      <c r="DP175" s="288"/>
      <c r="DQ175" s="288"/>
      <c r="DR175" s="288"/>
      <c r="DS175" s="288"/>
      <c r="DT175" s="288"/>
      <c r="DU175" s="288"/>
      <c r="DV175" s="288"/>
      <c r="DW175" s="288"/>
      <c r="DX175" s="288"/>
      <c r="DY175" s="288"/>
      <c r="DZ175" s="288"/>
      <c r="EA175" s="288"/>
      <c r="EB175" s="288"/>
      <c r="EC175" s="288"/>
    </row>
    <row r="176" spans="1:133" s="291" customFormat="1">
      <c r="A176" s="288"/>
      <c r="B176" s="353"/>
      <c r="C176" s="353"/>
      <c r="D176" s="353"/>
      <c r="E176" s="279"/>
      <c r="F176" s="279"/>
      <c r="G176" s="278"/>
      <c r="H176" s="278"/>
      <c r="I176" s="278"/>
      <c r="J176" s="279"/>
      <c r="K176" s="352"/>
      <c r="L176" s="290"/>
      <c r="M176" s="290"/>
      <c r="N176" s="288"/>
      <c r="O176" s="288"/>
      <c r="P176" s="288"/>
      <c r="Q176" s="288"/>
      <c r="R176" s="288"/>
      <c r="S176" s="265"/>
      <c r="T176" s="265"/>
      <c r="U176" s="265"/>
      <c r="V176" s="265"/>
      <c r="W176" s="265"/>
      <c r="X176" s="265"/>
      <c r="Y176" s="265"/>
      <c r="Z176" s="265"/>
      <c r="AA176" s="265"/>
      <c r="AB176" s="265"/>
      <c r="AC176" s="265"/>
      <c r="AD176" s="265"/>
      <c r="AE176" s="265"/>
      <c r="AF176" s="265"/>
      <c r="AG176" s="265"/>
      <c r="AH176" s="265"/>
      <c r="AI176" s="265"/>
      <c r="AJ176" s="265"/>
      <c r="AK176" s="265"/>
      <c r="AL176" s="265"/>
      <c r="AM176" s="265"/>
      <c r="AN176" s="265"/>
      <c r="AO176" s="265"/>
      <c r="AP176" s="265"/>
      <c r="AQ176" s="288"/>
      <c r="AR176" s="265"/>
      <c r="AS176" s="288"/>
      <c r="AT176" s="28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  <c r="DF176" s="288"/>
      <c r="DG176" s="288"/>
      <c r="DH176" s="288"/>
      <c r="DI176" s="288"/>
      <c r="DJ176" s="288"/>
      <c r="DK176" s="288"/>
      <c r="DL176" s="288"/>
      <c r="DM176" s="288"/>
      <c r="DN176" s="288"/>
      <c r="DO176" s="288"/>
      <c r="DP176" s="288"/>
      <c r="DQ176" s="288"/>
      <c r="DR176" s="288"/>
      <c r="DS176" s="288"/>
      <c r="DT176" s="288"/>
      <c r="DU176" s="288"/>
      <c r="DV176" s="288"/>
      <c r="DW176" s="288"/>
      <c r="DX176" s="288"/>
      <c r="DY176" s="288"/>
      <c r="DZ176" s="288"/>
      <c r="EA176" s="288"/>
      <c r="EB176" s="288"/>
      <c r="EC176" s="288"/>
    </row>
    <row r="177" spans="1:133" s="291" customFormat="1">
      <c r="A177" s="288"/>
      <c r="B177" s="353"/>
      <c r="C177" s="353"/>
      <c r="D177" s="353"/>
      <c r="E177" s="279"/>
      <c r="F177" s="279"/>
      <c r="G177" s="278"/>
      <c r="H177" s="278"/>
      <c r="I177" s="278"/>
      <c r="J177" s="279"/>
      <c r="K177" s="352"/>
      <c r="L177" s="290"/>
      <c r="M177" s="290"/>
      <c r="N177" s="288"/>
      <c r="O177" s="288"/>
      <c r="P177" s="288"/>
      <c r="Q177" s="288"/>
      <c r="R177" s="288"/>
      <c r="S177" s="265"/>
      <c r="T177" s="265"/>
      <c r="U177" s="265"/>
      <c r="V177" s="265"/>
      <c r="W177" s="265"/>
      <c r="X177" s="265"/>
      <c r="Y177" s="265"/>
      <c r="Z177" s="265"/>
      <c r="AA177" s="265"/>
      <c r="AB177" s="265"/>
      <c r="AC177" s="265"/>
      <c r="AD177" s="265"/>
      <c r="AE177" s="265"/>
      <c r="AF177" s="265"/>
      <c r="AG177" s="265"/>
      <c r="AH177" s="265"/>
      <c r="AI177" s="265"/>
      <c r="AJ177" s="265"/>
      <c r="AK177" s="265"/>
      <c r="AL177" s="265"/>
      <c r="AM177" s="265"/>
      <c r="AN177" s="265"/>
      <c r="AO177" s="265"/>
      <c r="AP177" s="265"/>
      <c r="AQ177" s="288"/>
      <c r="AR177" s="265"/>
      <c r="AS177" s="288"/>
      <c r="AT177" s="28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  <c r="DF177" s="288"/>
      <c r="DG177" s="288"/>
      <c r="DH177" s="288"/>
      <c r="DI177" s="288"/>
      <c r="DJ177" s="288"/>
      <c r="DK177" s="288"/>
      <c r="DL177" s="288"/>
      <c r="DM177" s="288"/>
      <c r="DN177" s="288"/>
      <c r="DO177" s="288"/>
      <c r="DP177" s="288"/>
      <c r="DQ177" s="288"/>
      <c r="DR177" s="288"/>
      <c r="DS177" s="288"/>
      <c r="DT177" s="288"/>
      <c r="DU177" s="288"/>
      <c r="DV177" s="288"/>
      <c r="DW177" s="288"/>
      <c r="DX177" s="288"/>
      <c r="DY177" s="288"/>
      <c r="DZ177" s="288"/>
      <c r="EA177" s="288"/>
      <c r="EB177" s="288"/>
      <c r="EC177" s="288"/>
    </row>
    <row r="178" spans="1:133" s="291" customFormat="1">
      <c r="A178" s="288"/>
      <c r="B178" s="353"/>
      <c r="C178" s="353"/>
      <c r="D178" s="353"/>
      <c r="E178" s="279"/>
      <c r="F178" s="279"/>
      <c r="G178" s="278"/>
      <c r="H178" s="278"/>
      <c r="I178" s="278"/>
      <c r="J178" s="279"/>
      <c r="K178" s="352"/>
      <c r="L178" s="290"/>
      <c r="M178" s="290"/>
      <c r="N178" s="288"/>
      <c r="O178" s="288"/>
      <c r="P178" s="288"/>
      <c r="Q178" s="288"/>
      <c r="R178" s="288"/>
      <c r="S178" s="265"/>
      <c r="T178" s="265"/>
      <c r="U178" s="265"/>
      <c r="V178" s="265"/>
      <c r="W178" s="265"/>
      <c r="X178" s="265"/>
      <c r="Y178" s="265"/>
      <c r="Z178" s="265"/>
      <c r="AA178" s="265"/>
      <c r="AB178" s="265"/>
      <c r="AC178" s="265"/>
      <c r="AD178" s="265"/>
      <c r="AE178" s="265"/>
      <c r="AF178" s="265"/>
      <c r="AG178" s="265"/>
      <c r="AH178" s="265"/>
      <c r="AI178" s="265"/>
      <c r="AJ178" s="265"/>
      <c r="AK178" s="265"/>
      <c r="AL178" s="265"/>
      <c r="AM178" s="265"/>
      <c r="AN178" s="265"/>
      <c r="AO178" s="265"/>
      <c r="AP178" s="265"/>
      <c r="AQ178" s="288"/>
      <c r="AR178" s="265"/>
      <c r="AS178" s="288"/>
      <c r="AT178" s="28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  <c r="DF178" s="288"/>
      <c r="DG178" s="288"/>
      <c r="DH178" s="288"/>
      <c r="DI178" s="288"/>
      <c r="DJ178" s="288"/>
      <c r="DK178" s="288"/>
      <c r="DL178" s="288"/>
      <c r="DM178" s="288"/>
      <c r="DN178" s="288"/>
      <c r="DO178" s="288"/>
      <c r="DP178" s="288"/>
      <c r="DQ178" s="288"/>
      <c r="DR178" s="288"/>
      <c r="DS178" s="288"/>
      <c r="DT178" s="288"/>
      <c r="DU178" s="288"/>
      <c r="DV178" s="288"/>
      <c r="DW178" s="288"/>
      <c r="DX178" s="288"/>
      <c r="DY178" s="288"/>
      <c r="DZ178" s="288"/>
      <c r="EA178" s="288"/>
      <c r="EB178" s="288"/>
      <c r="EC178" s="288"/>
    </row>
    <row r="179" spans="1:133" s="291" customFormat="1">
      <c r="A179" s="288"/>
      <c r="B179" s="353"/>
      <c r="C179" s="353"/>
      <c r="D179" s="353"/>
      <c r="E179" s="279"/>
      <c r="F179" s="279"/>
      <c r="G179" s="278"/>
      <c r="H179" s="278"/>
      <c r="I179" s="278"/>
      <c r="J179" s="279"/>
      <c r="K179" s="352"/>
      <c r="L179" s="290"/>
      <c r="M179" s="290"/>
      <c r="N179" s="288"/>
      <c r="O179" s="288"/>
      <c r="P179" s="288"/>
      <c r="Q179" s="288"/>
      <c r="R179" s="288"/>
      <c r="S179" s="265"/>
      <c r="T179" s="265"/>
      <c r="U179" s="265"/>
      <c r="V179" s="265"/>
      <c r="W179" s="265"/>
      <c r="X179" s="265"/>
      <c r="Y179" s="265"/>
      <c r="Z179" s="265"/>
      <c r="AA179" s="265"/>
      <c r="AB179" s="265"/>
      <c r="AC179" s="265"/>
      <c r="AD179" s="265"/>
      <c r="AE179" s="265"/>
      <c r="AF179" s="265"/>
      <c r="AG179" s="265"/>
      <c r="AH179" s="265"/>
      <c r="AI179" s="265"/>
      <c r="AJ179" s="265"/>
      <c r="AK179" s="265"/>
      <c r="AL179" s="265"/>
      <c r="AM179" s="265"/>
      <c r="AN179" s="265"/>
      <c r="AO179" s="265"/>
      <c r="AP179" s="265"/>
      <c r="AQ179" s="288"/>
      <c r="AR179" s="265"/>
      <c r="AS179" s="288"/>
      <c r="AT179" s="28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  <c r="DF179" s="288"/>
      <c r="DG179" s="288"/>
      <c r="DH179" s="288"/>
      <c r="DI179" s="288"/>
      <c r="DJ179" s="288"/>
      <c r="DK179" s="288"/>
      <c r="DL179" s="288"/>
      <c r="DM179" s="288"/>
      <c r="DN179" s="288"/>
      <c r="DO179" s="288"/>
      <c r="DP179" s="288"/>
      <c r="DQ179" s="288"/>
      <c r="DR179" s="288"/>
      <c r="DS179" s="288"/>
      <c r="DT179" s="288"/>
      <c r="DU179" s="288"/>
      <c r="DV179" s="288"/>
      <c r="DW179" s="288"/>
      <c r="DX179" s="288"/>
      <c r="DY179" s="288"/>
      <c r="DZ179" s="288"/>
      <c r="EA179" s="288"/>
      <c r="EB179" s="288"/>
      <c r="EC179" s="288"/>
    </row>
    <row r="180" spans="1:133" s="291" customFormat="1">
      <c r="A180" s="288"/>
      <c r="B180" s="353"/>
      <c r="C180" s="353"/>
      <c r="D180" s="353"/>
      <c r="E180" s="279"/>
      <c r="F180" s="279"/>
      <c r="G180" s="278"/>
      <c r="H180" s="278"/>
      <c r="I180" s="278"/>
      <c r="J180" s="279"/>
      <c r="K180" s="352"/>
      <c r="L180" s="290"/>
      <c r="M180" s="290"/>
      <c r="N180" s="288"/>
      <c r="O180" s="288"/>
      <c r="P180" s="288"/>
      <c r="Q180" s="288"/>
      <c r="R180" s="288"/>
      <c r="S180" s="265"/>
      <c r="T180" s="265"/>
      <c r="U180" s="265"/>
      <c r="V180" s="265"/>
      <c r="W180" s="265"/>
      <c r="X180" s="265"/>
      <c r="Y180" s="265"/>
      <c r="Z180" s="265"/>
      <c r="AA180" s="265"/>
      <c r="AB180" s="265"/>
      <c r="AC180" s="265"/>
      <c r="AD180" s="265"/>
      <c r="AE180" s="265"/>
      <c r="AF180" s="265"/>
      <c r="AG180" s="265"/>
      <c r="AH180" s="265"/>
      <c r="AI180" s="265"/>
      <c r="AJ180" s="265"/>
      <c r="AK180" s="265"/>
      <c r="AL180" s="265"/>
      <c r="AM180" s="265"/>
      <c r="AN180" s="265"/>
      <c r="AO180" s="265"/>
      <c r="AP180" s="265"/>
      <c r="AQ180" s="288"/>
      <c r="AR180" s="265"/>
      <c r="AS180" s="288"/>
      <c r="AT180" s="28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  <c r="DF180" s="288"/>
      <c r="DG180" s="288"/>
      <c r="DH180" s="288"/>
      <c r="DI180" s="288"/>
      <c r="DJ180" s="288"/>
      <c r="DK180" s="288"/>
      <c r="DL180" s="288"/>
      <c r="DM180" s="288"/>
      <c r="DN180" s="288"/>
      <c r="DO180" s="288"/>
      <c r="DP180" s="288"/>
      <c r="DQ180" s="288"/>
      <c r="DR180" s="288"/>
      <c r="DS180" s="288"/>
      <c r="DT180" s="288"/>
      <c r="DU180" s="288"/>
      <c r="DV180" s="288"/>
      <c r="DW180" s="288"/>
      <c r="DX180" s="288"/>
      <c r="DY180" s="288"/>
      <c r="DZ180" s="288"/>
      <c r="EA180" s="288"/>
      <c r="EB180" s="288"/>
      <c r="EC180" s="288"/>
    </row>
    <row r="181" spans="1:133" s="291" customFormat="1">
      <c r="A181" s="288"/>
      <c r="B181" s="353"/>
      <c r="C181" s="353"/>
      <c r="D181" s="353"/>
      <c r="E181" s="279"/>
      <c r="F181" s="279"/>
      <c r="G181" s="278"/>
      <c r="H181" s="278"/>
      <c r="I181" s="278"/>
      <c r="J181" s="279"/>
      <c r="K181" s="352"/>
      <c r="L181" s="290"/>
      <c r="M181" s="290"/>
      <c r="N181" s="288"/>
      <c r="O181" s="288"/>
      <c r="P181" s="288"/>
      <c r="Q181" s="288"/>
      <c r="R181" s="288"/>
      <c r="S181" s="265"/>
      <c r="T181" s="265"/>
      <c r="U181" s="265"/>
      <c r="V181" s="265"/>
      <c r="W181" s="265"/>
      <c r="X181" s="265"/>
      <c r="Y181" s="265"/>
      <c r="Z181" s="265"/>
      <c r="AA181" s="265"/>
      <c r="AB181" s="265"/>
      <c r="AC181" s="265"/>
      <c r="AD181" s="265"/>
      <c r="AE181" s="265"/>
      <c r="AF181" s="265"/>
      <c r="AG181" s="265"/>
      <c r="AH181" s="265"/>
      <c r="AI181" s="265"/>
      <c r="AJ181" s="265"/>
      <c r="AK181" s="265"/>
      <c r="AL181" s="265"/>
      <c r="AM181" s="265"/>
      <c r="AN181" s="265"/>
      <c r="AO181" s="265"/>
      <c r="AP181" s="265"/>
      <c r="AQ181" s="288"/>
      <c r="AR181" s="265"/>
      <c r="AS181" s="288"/>
      <c r="AT181" s="28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  <c r="DF181" s="288"/>
      <c r="DG181" s="288"/>
      <c r="DH181" s="288"/>
      <c r="DI181" s="288"/>
      <c r="DJ181" s="288"/>
      <c r="DK181" s="288"/>
      <c r="DL181" s="288"/>
      <c r="DM181" s="288"/>
      <c r="DN181" s="288"/>
      <c r="DO181" s="288"/>
      <c r="DP181" s="288"/>
      <c r="DQ181" s="288"/>
      <c r="DR181" s="288"/>
      <c r="DS181" s="288"/>
      <c r="DT181" s="288"/>
      <c r="DU181" s="288"/>
      <c r="DV181" s="288"/>
      <c r="DW181" s="288"/>
      <c r="DX181" s="288"/>
      <c r="DY181" s="288"/>
      <c r="DZ181" s="288"/>
      <c r="EA181" s="288"/>
      <c r="EB181" s="288"/>
      <c r="EC181" s="288"/>
    </row>
    <row r="182" spans="1:133" s="291" customFormat="1">
      <c r="A182" s="288"/>
      <c r="B182" s="353"/>
      <c r="C182" s="353"/>
      <c r="D182" s="353"/>
      <c r="E182" s="279"/>
      <c r="F182" s="279"/>
      <c r="G182" s="278"/>
      <c r="H182" s="278"/>
      <c r="I182" s="278"/>
      <c r="J182" s="279"/>
      <c r="K182" s="352"/>
      <c r="L182" s="290"/>
      <c r="M182" s="290"/>
      <c r="N182" s="288"/>
      <c r="O182" s="288"/>
      <c r="P182" s="288"/>
      <c r="Q182" s="288"/>
      <c r="R182" s="288"/>
      <c r="S182" s="265"/>
      <c r="T182" s="265"/>
      <c r="U182" s="265"/>
      <c r="V182" s="265"/>
      <c r="W182" s="265"/>
      <c r="X182" s="265"/>
      <c r="Y182" s="265"/>
      <c r="Z182" s="265"/>
      <c r="AA182" s="265"/>
      <c r="AB182" s="265"/>
      <c r="AC182" s="265"/>
      <c r="AD182" s="265"/>
      <c r="AE182" s="265"/>
      <c r="AF182" s="265"/>
      <c r="AG182" s="265"/>
      <c r="AH182" s="265"/>
      <c r="AI182" s="265"/>
      <c r="AJ182" s="265"/>
      <c r="AK182" s="265"/>
      <c r="AL182" s="265"/>
      <c r="AM182" s="265"/>
      <c r="AN182" s="265"/>
      <c r="AO182" s="265"/>
      <c r="AP182" s="265"/>
      <c r="AQ182" s="288"/>
      <c r="AR182" s="265"/>
      <c r="AS182" s="288"/>
      <c r="AT182" s="28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  <c r="DF182" s="288"/>
      <c r="DG182" s="288"/>
      <c r="DH182" s="288"/>
      <c r="DI182" s="288"/>
      <c r="DJ182" s="288"/>
      <c r="DK182" s="288"/>
      <c r="DL182" s="288"/>
      <c r="DM182" s="288"/>
      <c r="DN182" s="288"/>
      <c r="DO182" s="288"/>
      <c r="DP182" s="288"/>
      <c r="DQ182" s="288"/>
      <c r="DR182" s="288"/>
      <c r="DS182" s="288"/>
      <c r="DT182" s="288"/>
      <c r="DU182" s="288"/>
      <c r="DV182" s="288"/>
      <c r="DW182" s="288"/>
      <c r="DX182" s="288"/>
      <c r="DY182" s="288"/>
      <c r="DZ182" s="288"/>
      <c r="EA182" s="288"/>
      <c r="EB182" s="288"/>
      <c r="EC182" s="288"/>
    </row>
    <row r="183" spans="1:133" s="291" customFormat="1">
      <c r="A183" s="288"/>
      <c r="B183" s="353"/>
      <c r="C183" s="353"/>
      <c r="D183" s="353"/>
      <c r="E183" s="279"/>
      <c r="F183" s="279"/>
      <c r="G183" s="278"/>
      <c r="H183" s="278"/>
      <c r="I183" s="278"/>
      <c r="J183" s="279"/>
      <c r="K183" s="352"/>
      <c r="L183" s="290"/>
      <c r="M183" s="290"/>
      <c r="N183" s="288"/>
      <c r="O183" s="288"/>
      <c r="P183" s="288"/>
      <c r="Q183" s="288"/>
      <c r="R183" s="288"/>
      <c r="S183" s="265"/>
      <c r="T183" s="265"/>
      <c r="U183" s="265"/>
      <c r="V183" s="265"/>
      <c r="W183" s="265"/>
      <c r="X183" s="265"/>
      <c r="Y183" s="265"/>
      <c r="Z183" s="265"/>
      <c r="AA183" s="265"/>
      <c r="AB183" s="265"/>
      <c r="AC183" s="265"/>
      <c r="AD183" s="265"/>
      <c r="AE183" s="265"/>
      <c r="AF183" s="265"/>
      <c r="AG183" s="265"/>
      <c r="AH183" s="265"/>
      <c r="AI183" s="265"/>
      <c r="AJ183" s="265"/>
      <c r="AK183" s="265"/>
      <c r="AL183" s="265"/>
      <c r="AM183" s="265"/>
      <c r="AN183" s="265"/>
      <c r="AO183" s="265"/>
      <c r="AP183" s="265"/>
      <c r="AQ183" s="288"/>
      <c r="AR183" s="265"/>
      <c r="AS183" s="288"/>
      <c r="AT183" s="28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  <c r="DF183" s="288"/>
      <c r="DG183" s="288"/>
      <c r="DH183" s="288"/>
      <c r="DI183" s="288"/>
      <c r="DJ183" s="288"/>
      <c r="DK183" s="288"/>
      <c r="DL183" s="288"/>
      <c r="DM183" s="288"/>
      <c r="DN183" s="288"/>
      <c r="DO183" s="288"/>
      <c r="DP183" s="288"/>
      <c r="DQ183" s="288"/>
      <c r="DR183" s="288"/>
      <c r="DS183" s="288"/>
      <c r="DT183" s="288"/>
      <c r="DU183" s="288"/>
      <c r="DV183" s="288"/>
      <c r="DW183" s="288"/>
      <c r="DX183" s="288"/>
      <c r="DY183" s="288"/>
      <c r="DZ183" s="288"/>
      <c r="EA183" s="288"/>
      <c r="EB183" s="288"/>
      <c r="EC183" s="288"/>
    </row>
    <row r="184" spans="1:133" s="291" customFormat="1">
      <c r="A184" s="288"/>
      <c r="B184" s="353"/>
      <c r="C184" s="353"/>
      <c r="D184" s="353"/>
      <c r="E184" s="279"/>
      <c r="F184" s="279"/>
      <c r="G184" s="278"/>
      <c r="H184" s="278"/>
      <c r="I184" s="278"/>
      <c r="J184" s="279"/>
      <c r="K184" s="352"/>
      <c r="L184" s="290"/>
      <c r="M184" s="290"/>
      <c r="N184" s="288"/>
      <c r="O184" s="288"/>
      <c r="P184" s="288"/>
      <c r="Q184" s="288"/>
      <c r="R184" s="288"/>
      <c r="S184" s="265"/>
      <c r="T184" s="265"/>
      <c r="U184" s="265"/>
      <c r="V184" s="265"/>
      <c r="W184" s="265"/>
      <c r="X184" s="265"/>
      <c r="Y184" s="265"/>
      <c r="Z184" s="265"/>
      <c r="AA184" s="265"/>
      <c r="AB184" s="265"/>
      <c r="AC184" s="265"/>
      <c r="AD184" s="265"/>
      <c r="AE184" s="265"/>
      <c r="AF184" s="265"/>
      <c r="AG184" s="265"/>
      <c r="AH184" s="265"/>
      <c r="AI184" s="265"/>
      <c r="AJ184" s="265"/>
      <c r="AK184" s="265"/>
      <c r="AL184" s="265"/>
      <c r="AM184" s="265"/>
      <c r="AN184" s="265"/>
      <c r="AO184" s="265"/>
      <c r="AP184" s="265"/>
      <c r="AQ184" s="288"/>
      <c r="AR184" s="265"/>
      <c r="AS184" s="288"/>
      <c r="AT184" s="28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  <c r="DF184" s="288"/>
      <c r="DG184" s="288"/>
      <c r="DH184" s="288"/>
      <c r="DI184" s="288"/>
      <c r="DJ184" s="288"/>
      <c r="DK184" s="288"/>
      <c r="DL184" s="288"/>
      <c r="DM184" s="288"/>
      <c r="DN184" s="288"/>
      <c r="DO184" s="288"/>
      <c r="DP184" s="288"/>
      <c r="DQ184" s="288"/>
      <c r="DR184" s="288"/>
      <c r="DS184" s="288"/>
      <c r="DT184" s="288"/>
      <c r="DU184" s="288"/>
      <c r="DV184" s="288"/>
      <c r="DW184" s="288"/>
      <c r="DX184" s="288"/>
      <c r="DY184" s="288"/>
      <c r="DZ184" s="288"/>
      <c r="EA184" s="288"/>
      <c r="EB184" s="288"/>
      <c r="EC184" s="288"/>
    </row>
    <row r="185" spans="1:133" s="291" customFormat="1">
      <c r="A185" s="288"/>
      <c r="B185" s="353"/>
      <c r="C185" s="353"/>
      <c r="D185" s="353"/>
      <c r="E185" s="279"/>
      <c r="F185" s="279"/>
      <c r="G185" s="278"/>
      <c r="H185" s="278"/>
      <c r="I185" s="278"/>
      <c r="J185" s="279"/>
      <c r="K185" s="352"/>
      <c r="L185" s="290"/>
      <c r="M185" s="290"/>
      <c r="N185" s="288"/>
      <c r="O185" s="288"/>
      <c r="P185" s="288"/>
      <c r="Q185" s="288"/>
      <c r="R185" s="288"/>
      <c r="S185" s="265"/>
      <c r="T185" s="265"/>
      <c r="U185" s="265"/>
      <c r="V185" s="265"/>
      <c r="W185" s="265"/>
      <c r="X185" s="265"/>
      <c r="Y185" s="265"/>
      <c r="Z185" s="265"/>
      <c r="AA185" s="265"/>
      <c r="AB185" s="265"/>
      <c r="AC185" s="265"/>
      <c r="AD185" s="265"/>
      <c r="AE185" s="265"/>
      <c r="AF185" s="265"/>
      <c r="AG185" s="265"/>
      <c r="AH185" s="265"/>
      <c r="AI185" s="265"/>
      <c r="AJ185" s="265"/>
      <c r="AK185" s="265"/>
      <c r="AL185" s="265"/>
      <c r="AM185" s="265"/>
      <c r="AN185" s="265"/>
      <c r="AO185" s="265"/>
      <c r="AP185" s="265"/>
      <c r="AQ185" s="288"/>
      <c r="AR185" s="265"/>
      <c r="AS185" s="288"/>
      <c r="AT185" s="28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  <c r="DF185" s="288"/>
      <c r="DG185" s="288"/>
      <c r="DH185" s="288"/>
      <c r="DI185" s="288"/>
      <c r="DJ185" s="288"/>
      <c r="DK185" s="288"/>
      <c r="DL185" s="288"/>
      <c r="DM185" s="288"/>
      <c r="DN185" s="288"/>
      <c r="DO185" s="288"/>
      <c r="DP185" s="288"/>
      <c r="DQ185" s="288"/>
      <c r="DR185" s="288"/>
      <c r="DS185" s="288"/>
      <c r="DT185" s="288"/>
      <c r="DU185" s="288"/>
      <c r="DV185" s="288"/>
      <c r="DW185" s="288"/>
      <c r="DX185" s="288"/>
      <c r="DY185" s="288"/>
      <c r="DZ185" s="288"/>
      <c r="EA185" s="288"/>
      <c r="EB185" s="288"/>
      <c r="EC185" s="288"/>
    </row>
    <row r="186" spans="1:133" s="291" customFormat="1">
      <c r="A186" s="288"/>
      <c r="B186" s="353"/>
      <c r="C186" s="353"/>
      <c r="D186" s="353"/>
      <c r="E186" s="279"/>
      <c r="F186" s="279"/>
      <c r="G186" s="278"/>
      <c r="H186" s="278"/>
      <c r="I186" s="278"/>
      <c r="J186" s="279"/>
      <c r="K186" s="352"/>
      <c r="L186" s="290"/>
      <c r="M186" s="290"/>
      <c r="N186" s="288"/>
      <c r="O186" s="288"/>
      <c r="P186" s="288"/>
      <c r="Q186" s="288"/>
      <c r="R186" s="288"/>
      <c r="S186" s="265"/>
      <c r="T186" s="265"/>
      <c r="U186" s="265"/>
      <c r="V186" s="265"/>
      <c r="W186" s="265"/>
      <c r="X186" s="265"/>
      <c r="Y186" s="265"/>
      <c r="Z186" s="265"/>
      <c r="AA186" s="265"/>
      <c r="AB186" s="265"/>
      <c r="AC186" s="265"/>
      <c r="AD186" s="265"/>
      <c r="AE186" s="265"/>
      <c r="AF186" s="265"/>
      <c r="AG186" s="265"/>
      <c r="AH186" s="265"/>
      <c r="AI186" s="265"/>
      <c r="AJ186" s="265"/>
      <c r="AK186" s="265"/>
      <c r="AL186" s="265"/>
      <c r="AM186" s="265"/>
      <c r="AN186" s="265"/>
      <c r="AO186" s="265"/>
      <c r="AP186" s="265"/>
      <c r="AQ186" s="288"/>
      <c r="AR186" s="265"/>
      <c r="AS186" s="288"/>
      <c r="AT186" s="28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  <c r="DF186" s="288"/>
      <c r="DG186" s="288"/>
      <c r="DH186" s="288"/>
      <c r="DI186" s="288"/>
      <c r="DJ186" s="288"/>
      <c r="DK186" s="288"/>
      <c r="DL186" s="288"/>
      <c r="DM186" s="288"/>
      <c r="DN186" s="288"/>
      <c r="DO186" s="288"/>
      <c r="DP186" s="288"/>
      <c r="DQ186" s="288"/>
      <c r="DR186" s="288"/>
      <c r="DS186" s="288"/>
      <c r="DT186" s="288"/>
      <c r="DU186" s="288"/>
      <c r="DV186" s="288"/>
      <c r="DW186" s="288"/>
      <c r="DX186" s="288"/>
      <c r="DY186" s="288"/>
      <c r="DZ186" s="288"/>
      <c r="EA186" s="288"/>
      <c r="EB186" s="288"/>
      <c r="EC186" s="288"/>
    </row>
    <row r="187" spans="1:133" s="291" customFormat="1">
      <c r="A187" s="288"/>
      <c r="B187" s="353"/>
      <c r="C187" s="353"/>
      <c r="D187" s="353"/>
      <c r="E187" s="279"/>
      <c r="F187" s="279"/>
      <c r="G187" s="278"/>
      <c r="H187" s="278"/>
      <c r="I187" s="278"/>
      <c r="J187" s="279"/>
      <c r="K187" s="352"/>
      <c r="L187" s="290"/>
      <c r="M187" s="290"/>
      <c r="N187" s="288"/>
      <c r="O187" s="288"/>
      <c r="P187" s="288"/>
      <c r="Q187" s="288"/>
      <c r="R187" s="288"/>
      <c r="S187" s="265"/>
      <c r="T187" s="265"/>
      <c r="U187" s="265"/>
      <c r="V187" s="265"/>
      <c r="W187" s="265"/>
      <c r="X187" s="265"/>
      <c r="Y187" s="265"/>
      <c r="Z187" s="265"/>
      <c r="AA187" s="265"/>
      <c r="AB187" s="265"/>
      <c r="AC187" s="265"/>
      <c r="AD187" s="265"/>
      <c r="AE187" s="265"/>
      <c r="AF187" s="265"/>
      <c r="AG187" s="265"/>
      <c r="AH187" s="265"/>
      <c r="AI187" s="265"/>
      <c r="AJ187" s="265"/>
      <c r="AK187" s="265"/>
      <c r="AL187" s="265"/>
      <c r="AM187" s="265"/>
      <c r="AN187" s="265"/>
      <c r="AO187" s="265"/>
      <c r="AP187" s="265"/>
      <c r="AQ187" s="288"/>
      <c r="AR187" s="265"/>
      <c r="AS187" s="288"/>
      <c r="AT187" s="28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  <c r="DF187" s="288"/>
      <c r="DG187" s="288"/>
      <c r="DH187" s="288"/>
      <c r="DI187" s="288"/>
      <c r="DJ187" s="288"/>
      <c r="DK187" s="288"/>
      <c r="DL187" s="288"/>
      <c r="DM187" s="288"/>
      <c r="DN187" s="288"/>
      <c r="DO187" s="288"/>
      <c r="DP187" s="288"/>
      <c r="DQ187" s="288"/>
      <c r="DR187" s="288"/>
      <c r="DS187" s="288"/>
      <c r="DT187" s="288"/>
      <c r="DU187" s="288"/>
      <c r="DV187" s="288"/>
      <c r="DW187" s="288"/>
      <c r="DX187" s="288"/>
      <c r="DY187" s="288"/>
      <c r="DZ187" s="288"/>
      <c r="EA187" s="288"/>
      <c r="EB187" s="288"/>
      <c r="EC187" s="288"/>
    </row>
    <row r="188" spans="1:133" s="291" customFormat="1">
      <c r="A188" s="288"/>
      <c r="B188" s="353"/>
      <c r="C188" s="353"/>
      <c r="D188" s="353"/>
      <c r="E188" s="279"/>
      <c r="F188" s="279"/>
      <c r="G188" s="278"/>
      <c r="H188" s="278"/>
      <c r="I188" s="278"/>
      <c r="J188" s="279"/>
      <c r="K188" s="352"/>
      <c r="L188" s="290"/>
      <c r="M188" s="290"/>
      <c r="N188" s="288"/>
      <c r="O188" s="288"/>
      <c r="P188" s="288"/>
      <c r="Q188" s="288"/>
      <c r="R188" s="288"/>
      <c r="S188" s="265"/>
      <c r="T188" s="265"/>
      <c r="U188" s="265"/>
      <c r="V188" s="265"/>
      <c r="W188" s="265"/>
      <c r="X188" s="265"/>
      <c r="Y188" s="265"/>
      <c r="Z188" s="265"/>
      <c r="AA188" s="265"/>
      <c r="AB188" s="265"/>
      <c r="AC188" s="265"/>
      <c r="AD188" s="265"/>
      <c r="AE188" s="265"/>
      <c r="AF188" s="265"/>
      <c r="AG188" s="265"/>
      <c r="AH188" s="265"/>
      <c r="AI188" s="265"/>
      <c r="AJ188" s="265"/>
      <c r="AK188" s="265"/>
      <c r="AL188" s="265"/>
      <c r="AM188" s="265"/>
      <c r="AN188" s="265"/>
      <c r="AO188" s="265"/>
      <c r="AP188" s="265"/>
      <c r="AQ188" s="288"/>
      <c r="AR188" s="265"/>
      <c r="AS188" s="288"/>
      <c r="AT188" s="28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  <c r="DF188" s="288"/>
      <c r="DG188" s="288"/>
      <c r="DH188" s="288"/>
      <c r="DI188" s="288"/>
      <c r="DJ188" s="288"/>
      <c r="DK188" s="288"/>
      <c r="DL188" s="288"/>
      <c r="DM188" s="288"/>
      <c r="DN188" s="288"/>
      <c r="DO188" s="288"/>
      <c r="DP188" s="288"/>
      <c r="DQ188" s="288"/>
      <c r="DR188" s="288"/>
      <c r="DS188" s="288"/>
      <c r="DT188" s="288"/>
      <c r="DU188" s="288"/>
      <c r="DV188" s="288"/>
      <c r="DW188" s="288"/>
      <c r="DX188" s="288"/>
      <c r="DY188" s="288"/>
      <c r="DZ188" s="288"/>
      <c r="EA188" s="288"/>
      <c r="EB188" s="288"/>
      <c r="EC188" s="288"/>
    </row>
    <row r="189" spans="1:133" s="291" customFormat="1">
      <c r="A189" s="288"/>
      <c r="B189" s="353"/>
      <c r="C189" s="353"/>
      <c r="D189" s="353"/>
      <c r="E189" s="279"/>
      <c r="F189" s="279"/>
      <c r="G189" s="278"/>
      <c r="H189" s="278"/>
      <c r="I189" s="278"/>
      <c r="J189" s="279"/>
      <c r="K189" s="352"/>
      <c r="L189" s="290"/>
      <c r="M189" s="290"/>
      <c r="N189" s="288"/>
      <c r="O189" s="288"/>
      <c r="P189" s="288"/>
      <c r="Q189" s="288"/>
      <c r="R189" s="288"/>
      <c r="S189" s="265"/>
      <c r="T189" s="265"/>
      <c r="U189" s="265"/>
      <c r="V189" s="265"/>
      <c r="W189" s="265"/>
      <c r="X189" s="265"/>
      <c r="Y189" s="265"/>
      <c r="Z189" s="265"/>
      <c r="AA189" s="265"/>
      <c r="AB189" s="265"/>
      <c r="AC189" s="265"/>
      <c r="AD189" s="265"/>
      <c r="AE189" s="265"/>
      <c r="AF189" s="265"/>
      <c r="AG189" s="265"/>
      <c r="AH189" s="265"/>
      <c r="AI189" s="265"/>
      <c r="AJ189" s="265"/>
      <c r="AK189" s="265"/>
      <c r="AL189" s="265"/>
      <c r="AM189" s="265"/>
      <c r="AN189" s="265"/>
      <c r="AO189" s="265"/>
      <c r="AP189" s="265"/>
      <c r="AQ189" s="288"/>
      <c r="AR189" s="265"/>
      <c r="AS189" s="288"/>
      <c r="AT189" s="28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  <c r="DF189" s="288"/>
      <c r="DG189" s="288"/>
      <c r="DH189" s="288"/>
      <c r="DI189" s="288"/>
      <c r="DJ189" s="288"/>
      <c r="DK189" s="288"/>
      <c r="DL189" s="288"/>
      <c r="DM189" s="288"/>
      <c r="DN189" s="288"/>
      <c r="DO189" s="288"/>
      <c r="DP189" s="288"/>
      <c r="DQ189" s="288"/>
      <c r="DR189" s="288"/>
      <c r="DS189" s="288"/>
      <c r="DT189" s="288"/>
      <c r="DU189" s="288"/>
      <c r="DV189" s="288"/>
      <c r="DW189" s="288"/>
      <c r="DX189" s="288"/>
      <c r="DY189" s="288"/>
      <c r="DZ189" s="288"/>
      <c r="EA189" s="288"/>
      <c r="EB189" s="288"/>
      <c r="EC189" s="288"/>
    </row>
    <row r="190" spans="1:133" s="291" customFormat="1">
      <c r="A190" s="288"/>
      <c r="B190" s="353"/>
      <c r="C190" s="353"/>
      <c r="D190" s="353"/>
      <c r="E190" s="279"/>
      <c r="F190" s="279"/>
      <c r="G190" s="278"/>
      <c r="H190" s="278"/>
      <c r="I190" s="278"/>
      <c r="J190" s="279"/>
      <c r="K190" s="352"/>
      <c r="L190" s="290"/>
      <c r="M190" s="290"/>
      <c r="N190" s="288"/>
      <c r="O190" s="288"/>
      <c r="P190" s="288"/>
      <c r="Q190" s="288"/>
      <c r="R190" s="288"/>
      <c r="S190" s="265"/>
      <c r="T190" s="265"/>
      <c r="U190" s="265"/>
      <c r="V190" s="265"/>
      <c r="W190" s="265"/>
      <c r="X190" s="265"/>
      <c r="Y190" s="265"/>
      <c r="Z190" s="265"/>
      <c r="AA190" s="265"/>
      <c r="AB190" s="265"/>
      <c r="AC190" s="265"/>
      <c r="AD190" s="265"/>
      <c r="AE190" s="265"/>
      <c r="AF190" s="265"/>
      <c r="AG190" s="265"/>
      <c r="AH190" s="265"/>
      <c r="AI190" s="265"/>
      <c r="AJ190" s="265"/>
      <c r="AK190" s="265"/>
      <c r="AL190" s="265"/>
      <c r="AM190" s="265"/>
      <c r="AN190" s="265"/>
      <c r="AO190" s="265"/>
      <c r="AP190" s="265"/>
      <c r="AQ190" s="288"/>
      <c r="AR190" s="265"/>
      <c r="AS190" s="288"/>
      <c r="AT190" s="28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  <c r="DF190" s="288"/>
      <c r="DG190" s="288"/>
      <c r="DH190" s="288"/>
      <c r="DI190" s="288"/>
      <c r="DJ190" s="288"/>
      <c r="DK190" s="288"/>
      <c r="DL190" s="288"/>
      <c r="DM190" s="288"/>
      <c r="DN190" s="288"/>
      <c r="DO190" s="288"/>
      <c r="DP190" s="288"/>
      <c r="DQ190" s="288"/>
      <c r="DR190" s="288"/>
      <c r="DS190" s="288"/>
      <c r="DT190" s="288"/>
      <c r="DU190" s="288"/>
      <c r="DV190" s="288"/>
      <c r="DW190" s="288"/>
      <c r="DX190" s="288"/>
      <c r="DY190" s="288"/>
      <c r="DZ190" s="288"/>
      <c r="EA190" s="288"/>
      <c r="EB190" s="288"/>
      <c r="EC190" s="288"/>
    </row>
    <row r="191" spans="1:133" s="291" customFormat="1">
      <c r="A191" s="288"/>
      <c r="B191" s="353"/>
      <c r="C191" s="353"/>
      <c r="D191" s="353"/>
      <c r="E191" s="279"/>
      <c r="F191" s="279"/>
      <c r="G191" s="278"/>
      <c r="H191" s="278"/>
      <c r="I191" s="278"/>
      <c r="J191" s="279"/>
      <c r="K191" s="352"/>
      <c r="L191" s="290"/>
      <c r="M191" s="290"/>
      <c r="N191" s="288"/>
      <c r="O191" s="288"/>
      <c r="P191" s="288"/>
      <c r="Q191" s="288"/>
      <c r="R191" s="288"/>
      <c r="S191" s="265"/>
      <c r="T191" s="265"/>
      <c r="U191" s="265"/>
      <c r="V191" s="265"/>
      <c r="W191" s="265"/>
      <c r="X191" s="265"/>
      <c r="Y191" s="265"/>
      <c r="Z191" s="265"/>
      <c r="AA191" s="265"/>
      <c r="AB191" s="265"/>
      <c r="AC191" s="265"/>
      <c r="AD191" s="265"/>
      <c r="AE191" s="265"/>
      <c r="AF191" s="265"/>
      <c r="AG191" s="265"/>
      <c r="AH191" s="265"/>
      <c r="AI191" s="265"/>
      <c r="AJ191" s="265"/>
      <c r="AK191" s="265"/>
      <c r="AL191" s="265"/>
      <c r="AM191" s="265"/>
      <c r="AN191" s="265"/>
      <c r="AO191" s="265"/>
      <c r="AP191" s="265"/>
      <c r="AQ191" s="288"/>
      <c r="AR191" s="265"/>
      <c r="AS191" s="288"/>
      <c r="AT191" s="28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  <c r="DF191" s="288"/>
      <c r="DG191" s="288"/>
      <c r="DH191" s="288"/>
      <c r="DI191" s="288"/>
      <c r="DJ191" s="288"/>
      <c r="DK191" s="288"/>
      <c r="DL191" s="288"/>
      <c r="DM191" s="288"/>
      <c r="DN191" s="288"/>
      <c r="DO191" s="288"/>
      <c r="DP191" s="288"/>
      <c r="DQ191" s="288"/>
      <c r="DR191" s="288"/>
      <c r="DS191" s="288"/>
      <c r="DT191" s="288"/>
      <c r="DU191" s="288"/>
      <c r="DV191" s="288"/>
      <c r="DW191" s="288"/>
      <c r="DX191" s="288"/>
      <c r="DY191" s="288"/>
      <c r="DZ191" s="288"/>
      <c r="EA191" s="288"/>
      <c r="EB191" s="288"/>
      <c r="EC191" s="288"/>
    </row>
    <row r="192" spans="1:133" s="291" customFormat="1">
      <c r="A192" s="288"/>
      <c r="B192" s="353"/>
      <c r="C192" s="353"/>
      <c r="D192" s="353"/>
      <c r="E192" s="279"/>
      <c r="F192" s="279"/>
      <c r="G192" s="278"/>
      <c r="H192" s="278"/>
      <c r="I192" s="278"/>
      <c r="J192" s="279"/>
      <c r="K192" s="352"/>
      <c r="L192" s="290"/>
      <c r="M192" s="290"/>
      <c r="N192" s="288"/>
      <c r="O192" s="288"/>
      <c r="P192" s="288"/>
      <c r="Q192" s="288"/>
      <c r="R192" s="288"/>
      <c r="S192" s="265"/>
      <c r="T192" s="265"/>
      <c r="U192" s="265"/>
      <c r="V192" s="265"/>
      <c r="W192" s="265"/>
      <c r="X192" s="265"/>
      <c r="Y192" s="265"/>
      <c r="Z192" s="265"/>
      <c r="AA192" s="265"/>
      <c r="AB192" s="265"/>
      <c r="AC192" s="265"/>
      <c r="AD192" s="265"/>
      <c r="AE192" s="265"/>
      <c r="AF192" s="265"/>
      <c r="AG192" s="265"/>
      <c r="AH192" s="265"/>
      <c r="AI192" s="265"/>
      <c r="AJ192" s="265"/>
      <c r="AK192" s="265"/>
      <c r="AL192" s="265"/>
      <c r="AM192" s="265"/>
      <c r="AN192" s="265"/>
      <c r="AO192" s="265"/>
      <c r="AP192" s="265"/>
      <c r="AQ192" s="288"/>
      <c r="AR192" s="265"/>
      <c r="AS192" s="288"/>
      <c r="AT192" s="28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  <c r="DF192" s="288"/>
      <c r="DG192" s="288"/>
      <c r="DH192" s="288"/>
      <c r="DI192" s="288"/>
      <c r="DJ192" s="288"/>
      <c r="DK192" s="288"/>
      <c r="DL192" s="288"/>
      <c r="DM192" s="288"/>
      <c r="DN192" s="288"/>
      <c r="DO192" s="288"/>
      <c r="DP192" s="288"/>
      <c r="DQ192" s="288"/>
      <c r="DR192" s="288"/>
      <c r="DS192" s="288"/>
      <c r="DT192" s="288"/>
      <c r="DU192" s="288"/>
      <c r="DV192" s="288"/>
      <c r="DW192" s="288"/>
      <c r="DX192" s="288"/>
      <c r="DY192" s="288"/>
      <c r="DZ192" s="288"/>
      <c r="EA192" s="288"/>
      <c r="EB192" s="288"/>
      <c r="EC192" s="288"/>
    </row>
    <row r="193" spans="1:133" s="291" customFormat="1">
      <c r="A193" s="288"/>
      <c r="B193" s="353"/>
      <c r="C193" s="353"/>
      <c r="D193" s="353"/>
      <c r="E193" s="279"/>
      <c r="F193" s="279"/>
      <c r="G193" s="278"/>
      <c r="H193" s="278"/>
      <c r="I193" s="278"/>
      <c r="J193" s="279"/>
      <c r="K193" s="352"/>
      <c r="L193" s="290"/>
      <c r="M193" s="290"/>
      <c r="N193" s="288"/>
      <c r="O193" s="288"/>
      <c r="P193" s="288"/>
      <c r="Q193" s="288"/>
      <c r="R193" s="288"/>
      <c r="S193" s="265"/>
      <c r="T193" s="265"/>
      <c r="U193" s="265"/>
      <c r="V193" s="265"/>
      <c r="W193" s="265"/>
      <c r="X193" s="265"/>
      <c r="Y193" s="265"/>
      <c r="Z193" s="265"/>
      <c r="AA193" s="265"/>
      <c r="AB193" s="265"/>
      <c r="AC193" s="265"/>
      <c r="AD193" s="265"/>
      <c r="AE193" s="265"/>
      <c r="AF193" s="265"/>
      <c r="AG193" s="265"/>
      <c r="AH193" s="265"/>
      <c r="AI193" s="265"/>
      <c r="AJ193" s="265"/>
      <c r="AK193" s="265"/>
      <c r="AL193" s="265"/>
      <c r="AM193" s="265"/>
      <c r="AN193" s="265"/>
      <c r="AO193" s="265"/>
      <c r="AP193" s="265"/>
      <c r="AQ193" s="288"/>
      <c r="AR193" s="265"/>
      <c r="AS193" s="288"/>
      <c r="AT193" s="28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  <c r="DF193" s="288"/>
      <c r="DG193" s="288"/>
      <c r="DH193" s="288"/>
      <c r="DI193" s="288"/>
      <c r="DJ193" s="288"/>
      <c r="DK193" s="288"/>
      <c r="DL193" s="288"/>
      <c r="DM193" s="288"/>
      <c r="DN193" s="288"/>
      <c r="DO193" s="288"/>
      <c r="DP193" s="288"/>
      <c r="DQ193" s="288"/>
      <c r="DR193" s="288"/>
      <c r="DS193" s="288"/>
      <c r="DT193" s="288"/>
      <c r="DU193" s="288"/>
      <c r="DV193" s="288"/>
      <c r="DW193" s="288"/>
      <c r="DX193" s="288"/>
      <c r="DY193" s="288"/>
      <c r="DZ193" s="288"/>
      <c r="EA193" s="288"/>
      <c r="EB193" s="288"/>
      <c r="EC193" s="288"/>
    </row>
    <row r="194" spans="1:133" s="291" customFormat="1">
      <c r="A194" s="288"/>
      <c r="B194" s="353"/>
      <c r="C194" s="353"/>
      <c r="D194" s="353"/>
      <c r="E194" s="279"/>
      <c r="F194" s="279"/>
      <c r="G194" s="278"/>
      <c r="H194" s="278"/>
      <c r="I194" s="278"/>
      <c r="J194" s="279"/>
      <c r="K194" s="352"/>
      <c r="L194" s="290"/>
      <c r="M194" s="290"/>
      <c r="N194" s="288"/>
      <c r="O194" s="288"/>
      <c r="P194" s="288"/>
      <c r="Q194" s="288"/>
      <c r="R194" s="288"/>
      <c r="S194" s="265"/>
      <c r="T194" s="265"/>
      <c r="U194" s="265"/>
      <c r="V194" s="265"/>
      <c r="W194" s="265"/>
      <c r="X194" s="265"/>
      <c r="Y194" s="265"/>
      <c r="Z194" s="265"/>
      <c r="AA194" s="265"/>
      <c r="AB194" s="265"/>
      <c r="AC194" s="265"/>
      <c r="AD194" s="265"/>
      <c r="AE194" s="265"/>
      <c r="AF194" s="265"/>
      <c r="AG194" s="265"/>
      <c r="AH194" s="265"/>
      <c r="AI194" s="265"/>
      <c r="AJ194" s="265"/>
      <c r="AK194" s="265"/>
      <c r="AL194" s="265"/>
      <c r="AM194" s="265"/>
      <c r="AN194" s="265"/>
      <c r="AO194" s="265"/>
      <c r="AP194" s="265"/>
      <c r="AQ194" s="288"/>
      <c r="AR194" s="265"/>
      <c r="AS194" s="288"/>
      <c r="AT194" s="28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  <c r="DF194" s="288"/>
      <c r="DG194" s="288"/>
      <c r="DH194" s="288"/>
      <c r="DI194" s="288"/>
      <c r="DJ194" s="288"/>
      <c r="DK194" s="288"/>
      <c r="DL194" s="288"/>
      <c r="DM194" s="288"/>
      <c r="DN194" s="288"/>
      <c r="DO194" s="288"/>
      <c r="DP194" s="288"/>
      <c r="DQ194" s="288"/>
      <c r="DR194" s="288"/>
      <c r="DS194" s="288"/>
      <c r="DT194" s="288"/>
      <c r="DU194" s="288"/>
      <c r="DV194" s="288"/>
      <c r="DW194" s="288"/>
      <c r="DX194" s="288"/>
      <c r="DY194" s="288"/>
      <c r="DZ194" s="288"/>
      <c r="EA194" s="288"/>
      <c r="EB194" s="288"/>
      <c r="EC194" s="288"/>
    </row>
    <row r="195" spans="1:133" s="291" customFormat="1">
      <c r="A195" s="288"/>
      <c r="B195" s="353"/>
      <c r="C195" s="353"/>
      <c r="D195" s="353"/>
      <c r="E195" s="279"/>
      <c r="F195" s="279"/>
      <c r="G195" s="278"/>
      <c r="H195" s="278"/>
      <c r="I195" s="278"/>
      <c r="J195" s="279"/>
      <c r="K195" s="352"/>
      <c r="L195" s="290"/>
      <c r="M195" s="290"/>
      <c r="N195" s="288"/>
      <c r="O195" s="288"/>
      <c r="P195" s="288"/>
      <c r="Q195" s="288"/>
      <c r="R195" s="288"/>
      <c r="S195" s="265"/>
      <c r="T195" s="265"/>
      <c r="U195" s="265"/>
      <c r="V195" s="265"/>
      <c r="W195" s="265"/>
      <c r="X195" s="265"/>
      <c r="Y195" s="265"/>
      <c r="Z195" s="265"/>
      <c r="AA195" s="265"/>
      <c r="AB195" s="265"/>
      <c r="AC195" s="265"/>
      <c r="AD195" s="265"/>
      <c r="AE195" s="265"/>
      <c r="AF195" s="265"/>
      <c r="AG195" s="265"/>
      <c r="AH195" s="265"/>
      <c r="AI195" s="265"/>
      <c r="AJ195" s="265"/>
      <c r="AK195" s="265"/>
      <c r="AL195" s="265"/>
      <c r="AM195" s="265"/>
      <c r="AN195" s="265"/>
      <c r="AO195" s="265"/>
      <c r="AP195" s="265"/>
      <c r="AQ195" s="288"/>
      <c r="AR195" s="265"/>
      <c r="AS195" s="288"/>
      <c r="AT195" s="28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  <c r="DF195" s="288"/>
      <c r="DG195" s="288"/>
      <c r="DH195" s="288"/>
      <c r="DI195" s="288"/>
      <c r="DJ195" s="288"/>
      <c r="DK195" s="288"/>
      <c r="DL195" s="288"/>
      <c r="DM195" s="288"/>
      <c r="DN195" s="288"/>
      <c r="DO195" s="288"/>
      <c r="DP195" s="288"/>
      <c r="DQ195" s="288"/>
      <c r="DR195" s="288"/>
      <c r="DS195" s="288"/>
      <c r="DT195" s="288"/>
      <c r="DU195" s="288"/>
      <c r="DV195" s="288"/>
      <c r="DW195" s="288"/>
      <c r="DX195" s="288"/>
      <c r="DY195" s="288"/>
      <c r="DZ195" s="288"/>
      <c r="EA195" s="288"/>
      <c r="EB195" s="288"/>
      <c r="EC195" s="288"/>
    </row>
    <row r="196" spans="1:133" s="291" customFormat="1">
      <c r="A196" s="288"/>
      <c r="B196" s="353"/>
      <c r="C196" s="353"/>
      <c r="D196" s="353"/>
      <c r="E196" s="279"/>
      <c r="F196" s="279"/>
      <c r="G196" s="278"/>
      <c r="H196" s="278"/>
      <c r="I196" s="278"/>
      <c r="J196" s="279"/>
      <c r="K196" s="352"/>
      <c r="L196" s="290"/>
      <c r="M196" s="290"/>
      <c r="N196" s="288"/>
      <c r="O196" s="288"/>
      <c r="P196" s="288"/>
      <c r="Q196" s="288"/>
      <c r="R196" s="288"/>
      <c r="S196" s="265"/>
      <c r="T196" s="265"/>
      <c r="U196" s="265"/>
      <c r="V196" s="265"/>
      <c r="W196" s="265"/>
      <c r="X196" s="265"/>
      <c r="Y196" s="265"/>
      <c r="Z196" s="265"/>
      <c r="AA196" s="265"/>
      <c r="AB196" s="265"/>
      <c r="AC196" s="265"/>
      <c r="AD196" s="265"/>
      <c r="AE196" s="265"/>
      <c r="AF196" s="265"/>
      <c r="AG196" s="265"/>
      <c r="AH196" s="265"/>
      <c r="AI196" s="265"/>
      <c r="AJ196" s="265"/>
      <c r="AK196" s="265"/>
      <c r="AL196" s="265"/>
      <c r="AM196" s="265"/>
      <c r="AN196" s="265"/>
      <c r="AO196" s="265"/>
      <c r="AP196" s="265"/>
      <c r="AQ196" s="288"/>
      <c r="AR196" s="265"/>
      <c r="AS196" s="288"/>
      <c r="AT196" s="28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  <c r="DF196" s="288"/>
      <c r="DG196" s="288"/>
      <c r="DH196" s="288"/>
      <c r="DI196" s="288"/>
      <c r="DJ196" s="288"/>
      <c r="DK196" s="288"/>
      <c r="DL196" s="288"/>
      <c r="DM196" s="288"/>
      <c r="DN196" s="288"/>
      <c r="DO196" s="288"/>
      <c r="DP196" s="288"/>
      <c r="DQ196" s="288"/>
      <c r="DR196" s="288"/>
      <c r="DS196" s="288"/>
      <c r="DT196" s="288"/>
      <c r="DU196" s="288"/>
      <c r="DV196" s="288"/>
      <c r="DW196" s="288"/>
      <c r="DX196" s="288"/>
      <c r="DY196" s="288"/>
      <c r="DZ196" s="288"/>
      <c r="EA196" s="288"/>
      <c r="EB196" s="288"/>
      <c r="EC196" s="288"/>
    </row>
    <row r="197" spans="1:133" s="291" customFormat="1">
      <c r="A197" s="288"/>
      <c r="B197" s="353"/>
      <c r="C197" s="353"/>
      <c r="D197" s="353"/>
      <c r="E197" s="279"/>
      <c r="F197" s="279"/>
      <c r="G197" s="278"/>
      <c r="H197" s="278"/>
      <c r="I197" s="278"/>
      <c r="J197" s="279"/>
      <c r="K197" s="352"/>
      <c r="L197" s="290"/>
      <c r="M197" s="290"/>
      <c r="N197" s="288"/>
      <c r="O197" s="288"/>
      <c r="P197" s="288"/>
      <c r="Q197" s="288"/>
      <c r="R197" s="288"/>
      <c r="S197" s="265"/>
      <c r="T197" s="265"/>
      <c r="U197" s="265"/>
      <c r="V197" s="265"/>
      <c r="W197" s="265"/>
      <c r="X197" s="265"/>
      <c r="Y197" s="265"/>
      <c r="Z197" s="265"/>
      <c r="AA197" s="265"/>
      <c r="AB197" s="265"/>
      <c r="AC197" s="265"/>
      <c r="AD197" s="265"/>
      <c r="AE197" s="265"/>
      <c r="AF197" s="265"/>
      <c r="AG197" s="265"/>
      <c r="AH197" s="265"/>
      <c r="AI197" s="265"/>
      <c r="AJ197" s="265"/>
      <c r="AK197" s="265"/>
      <c r="AL197" s="265"/>
      <c r="AM197" s="265"/>
      <c r="AN197" s="265"/>
      <c r="AO197" s="265"/>
      <c r="AP197" s="265"/>
      <c r="AQ197" s="288"/>
      <c r="AR197" s="265"/>
      <c r="AS197" s="288"/>
      <c r="AT197" s="28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  <c r="DF197" s="288"/>
      <c r="DG197" s="288"/>
      <c r="DH197" s="288"/>
      <c r="DI197" s="288"/>
      <c r="DJ197" s="288"/>
      <c r="DK197" s="288"/>
      <c r="DL197" s="288"/>
      <c r="DM197" s="288"/>
      <c r="DN197" s="288"/>
      <c r="DO197" s="288"/>
      <c r="DP197" s="288"/>
      <c r="DQ197" s="288"/>
      <c r="DR197" s="288"/>
      <c r="DS197" s="288"/>
      <c r="DT197" s="288"/>
      <c r="DU197" s="288"/>
      <c r="DV197" s="288"/>
      <c r="DW197" s="288"/>
      <c r="DX197" s="288"/>
      <c r="DY197" s="288"/>
      <c r="DZ197" s="288"/>
      <c r="EA197" s="288"/>
      <c r="EB197" s="288"/>
      <c r="EC197" s="288"/>
    </row>
    <row r="198" spans="1:133" s="291" customFormat="1">
      <c r="A198" s="288"/>
      <c r="B198" s="353"/>
      <c r="C198" s="353"/>
      <c r="D198" s="353"/>
      <c r="E198" s="279"/>
      <c r="F198" s="279"/>
      <c r="G198" s="278"/>
      <c r="H198" s="278"/>
      <c r="I198" s="278"/>
      <c r="J198" s="279"/>
      <c r="K198" s="352"/>
      <c r="L198" s="290"/>
      <c r="M198" s="290"/>
      <c r="N198" s="288"/>
      <c r="O198" s="288"/>
      <c r="P198" s="288"/>
      <c r="Q198" s="288"/>
      <c r="R198" s="288"/>
      <c r="S198" s="265"/>
      <c r="T198" s="265"/>
      <c r="U198" s="265"/>
      <c r="V198" s="265"/>
      <c r="W198" s="265"/>
      <c r="X198" s="265"/>
      <c r="Y198" s="265"/>
      <c r="Z198" s="265"/>
      <c r="AA198" s="265"/>
      <c r="AB198" s="265"/>
      <c r="AC198" s="265"/>
      <c r="AD198" s="265"/>
      <c r="AE198" s="265"/>
      <c r="AF198" s="265"/>
      <c r="AG198" s="265"/>
      <c r="AH198" s="265"/>
      <c r="AI198" s="265"/>
      <c r="AJ198" s="265"/>
      <c r="AK198" s="265"/>
      <c r="AL198" s="265"/>
      <c r="AM198" s="265"/>
      <c r="AN198" s="265"/>
      <c r="AO198" s="265"/>
      <c r="AP198" s="265"/>
      <c r="AQ198" s="288"/>
      <c r="AR198" s="265"/>
      <c r="AS198" s="288"/>
      <c r="AT198" s="28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  <c r="DF198" s="288"/>
      <c r="DG198" s="288"/>
      <c r="DH198" s="288"/>
      <c r="DI198" s="288"/>
      <c r="DJ198" s="288"/>
      <c r="DK198" s="288"/>
      <c r="DL198" s="288"/>
      <c r="DM198" s="288"/>
      <c r="DN198" s="288"/>
      <c r="DO198" s="288"/>
      <c r="DP198" s="288"/>
      <c r="DQ198" s="288"/>
      <c r="DR198" s="288"/>
      <c r="DS198" s="288"/>
      <c r="DT198" s="288"/>
      <c r="DU198" s="288"/>
      <c r="DV198" s="288"/>
      <c r="DW198" s="288"/>
      <c r="DX198" s="288"/>
      <c r="DY198" s="288"/>
      <c r="DZ198" s="288"/>
      <c r="EA198" s="288"/>
      <c r="EB198" s="288"/>
      <c r="EC198" s="288"/>
    </row>
    <row r="199" spans="1:133" s="291" customFormat="1">
      <c r="A199" s="288"/>
      <c r="B199" s="353"/>
      <c r="C199" s="353"/>
      <c r="D199" s="353"/>
      <c r="E199" s="279"/>
      <c r="F199" s="279"/>
      <c r="G199" s="278"/>
      <c r="H199" s="278"/>
      <c r="I199" s="278"/>
      <c r="J199" s="279"/>
      <c r="K199" s="352"/>
      <c r="L199" s="290"/>
      <c r="M199" s="290"/>
      <c r="N199" s="288"/>
      <c r="O199" s="288"/>
      <c r="P199" s="288"/>
      <c r="Q199" s="288"/>
      <c r="R199" s="288"/>
      <c r="S199" s="265"/>
      <c r="T199" s="265"/>
      <c r="U199" s="265"/>
      <c r="V199" s="265"/>
      <c r="W199" s="265"/>
      <c r="X199" s="265"/>
      <c r="Y199" s="265"/>
      <c r="Z199" s="265"/>
      <c r="AA199" s="265"/>
      <c r="AB199" s="265"/>
      <c r="AC199" s="265"/>
      <c r="AD199" s="265"/>
      <c r="AE199" s="265"/>
      <c r="AF199" s="265"/>
      <c r="AG199" s="265"/>
      <c r="AH199" s="265"/>
      <c r="AI199" s="265"/>
      <c r="AJ199" s="265"/>
      <c r="AK199" s="265"/>
      <c r="AL199" s="265"/>
      <c r="AM199" s="265"/>
      <c r="AN199" s="265"/>
      <c r="AO199" s="265"/>
      <c r="AP199" s="265"/>
      <c r="AQ199" s="288"/>
      <c r="AR199" s="265"/>
      <c r="AS199" s="288"/>
      <c r="AT199" s="28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  <c r="DF199" s="288"/>
      <c r="DG199" s="288"/>
      <c r="DH199" s="288"/>
      <c r="DI199" s="288"/>
      <c r="DJ199" s="288"/>
      <c r="DK199" s="288"/>
      <c r="DL199" s="288"/>
      <c r="DM199" s="288"/>
      <c r="DN199" s="288"/>
      <c r="DO199" s="288"/>
      <c r="DP199" s="288"/>
      <c r="DQ199" s="288"/>
      <c r="DR199" s="288"/>
      <c r="DS199" s="288"/>
      <c r="DT199" s="288"/>
      <c r="DU199" s="288"/>
      <c r="DV199" s="288"/>
      <c r="DW199" s="288"/>
      <c r="DX199" s="288"/>
      <c r="DY199" s="288"/>
      <c r="DZ199" s="288"/>
      <c r="EA199" s="288"/>
      <c r="EB199" s="288"/>
      <c r="EC199" s="288"/>
    </row>
    <row r="200" spans="1:133" s="291" customFormat="1">
      <c r="A200" s="288"/>
      <c r="B200" s="353"/>
      <c r="C200" s="353"/>
      <c r="D200" s="353"/>
      <c r="E200" s="279"/>
      <c r="F200" s="279"/>
      <c r="G200" s="278"/>
      <c r="H200" s="278"/>
      <c r="I200" s="278"/>
      <c r="J200" s="279"/>
      <c r="K200" s="352"/>
      <c r="L200" s="290"/>
      <c r="M200" s="290"/>
      <c r="N200" s="288"/>
      <c r="O200" s="288"/>
      <c r="P200" s="288"/>
      <c r="Q200" s="288"/>
      <c r="R200" s="288"/>
      <c r="S200" s="265"/>
      <c r="T200" s="265"/>
      <c r="U200" s="265"/>
      <c r="V200" s="265"/>
      <c r="W200" s="265"/>
      <c r="X200" s="265"/>
      <c r="Y200" s="265"/>
      <c r="Z200" s="265"/>
      <c r="AA200" s="265"/>
      <c r="AB200" s="265"/>
      <c r="AC200" s="265"/>
      <c r="AD200" s="265"/>
      <c r="AE200" s="265"/>
      <c r="AF200" s="265"/>
      <c r="AG200" s="265"/>
      <c r="AH200" s="265"/>
      <c r="AI200" s="265"/>
      <c r="AJ200" s="265"/>
      <c r="AK200" s="265"/>
      <c r="AL200" s="265"/>
      <c r="AM200" s="265"/>
      <c r="AN200" s="265"/>
      <c r="AO200" s="265"/>
      <c r="AP200" s="265"/>
      <c r="AQ200" s="288"/>
      <c r="AR200" s="265"/>
      <c r="AS200" s="288"/>
      <c r="AT200" s="28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  <c r="DF200" s="288"/>
      <c r="DG200" s="288"/>
      <c r="DH200" s="288"/>
      <c r="DI200" s="288"/>
      <c r="DJ200" s="288"/>
      <c r="DK200" s="288"/>
      <c r="DL200" s="288"/>
      <c r="DM200" s="288"/>
      <c r="DN200" s="288"/>
      <c r="DO200" s="288"/>
      <c r="DP200" s="288"/>
      <c r="DQ200" s="288"/>
      <c r="DR200" s="288"/>
      <c r="DS200" s="288"/>
      <c r="DT200" s="288"/>
      <c r="DU200" s="288"/>
      <c r="DV200" s="288"/>
      <c r="DW200" s="288"/>
      <c r="DX200" s="288"/>
      <c r="DY200" s="288"/>
      <c r="DZ200" s="288"/>
      <c r="EA200" s="288"/>
      <c r="EB200" s="288"/>
      <c r="EC200" s="288"/>
    </row>
    <row r="201" spans="1:133" s="291" customFormat="1">
      <c r="A201" s="288"/>
      <c r="B201" s="353"/>
      <c r="C201" s="353"/>
      <c r="D201" s="353"/>
      <c r="E201" s="279"/>
      <c r="F201" s="279"/>
      <c r="G201" s="278"/>
      <c r="H201" s="278"/>
      <c r="I201" s="278"/>
      <c r="J201" s="279"/>
      <c r="K201" s="352"/>
      <c r="L201" s="290"/>
      <c r="M201" s="290"/>
      <c r="N201" s="288"/>
      <c r="O201" s="288"/>
      <c r="P201" s="288"/>
      <c r="Q201" s="288"/>
      <c r="R201" s="288"/>
      <c r="S201" s="265"/>
      <c r="T201" s="265"/>
      <c r="U201" s="265"/>
      <c r="V201" s="265"/>
      <c r="W201" s="265"/>
      <c r="X201" s="265"/>
      <c r="Y201" s="265"/>
      <c r="Z201" s="265"/>
      <c r="AA201" s="265"/>
      <c r="AB201" s="265"/>
      <c r="AC201" s="265"/>
      <c r="AD201" s="265"/>
      <c r="AE201" s="265"/>
      <c r="AF201" s="265"/>
      <c r="AG201" s="265"/>
      <c r="AH201" s="265"/>
      <c r="AI201" s="265"/>
      <c r="AJ201" s="265"/>
      <c r="AK201" s="265"/>
      <c r="AL201" s="265"/>
      <c r="AM201" s="265"/>
      <c r="AN201" s="265"/>
      <c r="AO201" s="265"/>
      <c r="AP201" s="265"/>
      <c r="AQ201" s="288"/>
      <c r="AR201" s="265"/>
      <c r="AS201" s="288"/>
      <c r="AT201" s="28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  <c r="DF201" s="288"/>
      <c r="DG201" s="288"/>
      <c r="DH201" s="288"/>
      <c r="DI201" s="288"/>
      <c r="DJ201" s="288"/>
      <c r="DK201" s="288"/>
      <c r="DL201" s="288"/>
      <c r="DM201" s="288"/>
      <c r="DN201" s="288"/>
      <c r="DO201" s="288"/>
      <c r="DP201" s="288"/>
      <c r="DQ201" s="288"/>
      <c r="DR201" s="288"/>
      <c r="DS201" s="288"/>
      <c r="DT201" s="288"/>
      <c r="DU201" s="288"/>
      <c r="DV201" s="288"/>
      <c r="DW201" s="288"/>
      <c r="DX201" s="288"/>
      <c r="DY201" s="288"/>
      <c r="DZ201" s="288"/>
      <c r="EA201" s="288"/>
      <c r="EB201" s="288"/>
      <c r="EC201" s="288"/>
    </row>
    <row r="202" spans="1:133" s="291" customFormat="1">
      <c r="A202" s="288"/>
      <c r="B202" s="353"/>
      <c r="C202" s="353"/>
      <c r="D202" s="353"/>
      <c r="E202" s="279"/>
      <c r="F202" s="279"/>
      <c r="G202" s="278"/>
      <c r="H202" s="278"/>
      <c r="I202" s="278"/>
      <c r="J202" s="279"/>
      <c r="K202" s="352"/>
      <c r="L202" s="290"/>
      <c r="M202" s="290"/>
      <c r="N202" s="288"/>
      <c r="O202" s="288"/>
      <c r="P202" s="288"/>
      <c r="Q202" s="288"/>
      <c r="R202" s="288"/>
      <c r="S202" s="265"/>
      <c r="T202" s="265"/>
      <c r="U202" s="265"/>
      <c r="V202" s="265"/>
      <c r="W202" s="265"/>
      <c r="X202" s="265"/>
      <c r="Y202" s="265"/>
      <c r="Z202" s="265"/>
      <c r="AA202" s="265"/>
      <c r="AB202" s="265"/>
      <c r="AC202" s="265"/>
      <c r="AD202" s="265"/>
      <c r="AE202" s="265"/>
      <c r="AF202" s="265"/>
      <c r="AG202" s="265"/>
      <c r="AH202" s="265"/>
      <c r="AI202" s="265"/>
      <c r="AJ202" s="265"/>
      <c r="AK202" s="265"/>
      <c r="AL202" s="265"/>
      <c r="AM202" s="265"/>
      <c r="AN202" s="265"/>
      <c r="AO202" s="265"/>
      <c r="AP202" s="265"/>
      <c r="AQ202" s="288"/>
      <c r="AR202" s="265"/>
      <c r="AS202" s="288"/>
      <c r="AT202" s="288"/>
      <c r="AU202" s="288"/>
      <c r="AV202" s="288"/>
      <c r="AW202" s="288"/>
      <c r="AX202" s="288"/>
      <c r="AY202" s="288"/>
      <c r="AZ202" s="288"/>
      <c r="BA202" s="288"/>
      <c r="BB202" s="288"/>
      <c r="BC202" s="288"/>
      <c r="BD202" s="288"/>
      <c r="BE202" s="288"/>
      <c r="BF202" s="288"/>
      <c r="BG202" s="288"/>
      <c r="BH202" s="288"/>
      <c r="BI202" s="288"/>
      <c r="BJ202" s="288"/>
      <c r="BK202" s="288"/>
      <c r="BL202" s="288"/>
      <c r="BM202" s="288"/>
      <c r="BN202" s="288"/>
      <c r="BO202" s="288"/>
      <c r="BP202" s="288"/>
      <c r="BQ202" s="288"/>
      <c r="BR202" s="288"/>
      <c r="BS202" s="288"/>
      <c r="BT202" s="288"/>
      <c r="BU202" s="288"/>
      <c r="BV202" s="288"/>
      <c r="BW202" s="288"/>
      <c r="BX202" s="288"/>
      <c r="BY202" s="288"/>
      <c r="BZ202" s="288"/>
      <c r="CA202" s="288"/>
      <c r="CB202" s="288"/>
      <c r="CC202" s="288"/>
      <c r="CD202" s="288"/>
      <c r="CE202" s="288"/>
      <c r="CF202" s="288"/>
      <c r="CG202" s="288"/>
      <c r="CH202" s="288"/>
      <c r="CI202" s="288"/>
      <c r="CJ202" s="288"/>
      <c r="CK202" s="288"/>
      <c r="CL202" s="288"/>
      <c r="CM202" s="288"/>
      <c r="CN202" s="288"/>
      <c r="CO202" s="288"/>
      <c r="CP202" s="288"/>
      <c r="CQ202" s="288"/>
      <c r="CR202" s="288"/>
      <c r="CS202" s="288"/>
      <c r="CT202" s="288"/>
      <c r="CU202" s="288"/>
      <c r="CV202" s="288"/>
      <c r="CW202" s="288"/>
      <c r="CX202" s="288"/>
      <c r="CY202" s="288"/>
      <c r="CZ202" s="288"/>
      <c r="DA202" s="288"/>
      <c r="DB202" s="288"/>
      <c r="DC202" s="288"/>
      <c r="DD202" s="288"/>
      <c r="DE202" s="288"/>
      <c r="DF202" s="288"/>
      <c r="DG202" s="288"/>
      <c r="DH202" s="288"/>
      <c r="DI202" s="288"/>
      <c r="DJ202" s="288"/>
      <c r="DK202" s="288"/>
      <c r="DL202" s="288"/>
      <c r="DM202" s="288"/>
      <c r="DN202" s="288"/>
      <c r="DO202" s="288"/>
      <c r="DP202" s="288"/>
      <c r="DQ202" s="288"/>
      <c r="DR202" s="288"/>
      <c r="DS202" s="288"/>
      <c r="DT202" s="288"/>
      <c r="DU202" s="288"/>
      <c r="DV202" s="288"/>
      <c r="DW202" s="288"/>
      <c r="DX202" s="288"/>
      <c r="DY202" s="288"/>
      <c r="DZ202" s="288"/>
      <c r="EA202" s="288"/>
      <c r="EB202" s="288"/>
      <c r="EC202" s="288"/>
    </row>
    <row r="203" spans="1:133" s="291" customFormat="1">
      <c r="A203" s="288"/>
      <c r="B203" s="353"/>
      <c r="C203" s="353"/>
      <c r="D203" s="353"/>
      <c r="E203" s="279"/>
      <c r="F203" s="279"/>
      <c r="G203" s="278"/>
      <c r="H203" s="278"/>
      <c r="I203" s="278"/>
      <c r="J203" s="279"/>
      <c r="K203" s="352"/>
      <c r="L203" s="290"/>
      <c r="M203" s="290"/>
      <c r="N203" s="288"/>
      <c r="O203" s="288"/>
      <c r="P203" s="288"/>
      <c r="Q203" s="288"/>
      <c r="R203" s="288"/>
      <c r="S203" s="265"/>
      <c r="T203" s="265"/>
      <c r="U203" s="265"/>
      <c r="V203" s="265"/>
      <c r="W203" s="265"/>
      <c r="X203" s="265"/>
      <c r="Y203" s="265"/>
      <c r="Z203" s="265"/>
      <c r="AA203" s="265"/>
      <c r="AB203" s="265"/>
      <c r="AC203" s="265"/>
      <c r="AD203" s="265"/>
      <c r="AE203" s="265"/>
      <c r="AF203" s="265"/>
      <c r="AG203" s="265"/>
      <c r="AH203" s="265"/>
      <c r="AI203" s="265"/>
      <c r="AJ203" s="265"/>
      <c r="AK203" s="265"/>
      <c r="AL203" s="265"/>
      <c r="AM203" s="265"/>
      <c r="AN203" s="265"/>
      <c r="AO203" s="265"/>
      <c r="AP203" s="265"/>
      <c r="AQ203" s="288"/>
      <c r="AR203" s="265"/>
      <c r="AS203" s="288"/>
      <c r="AT203" s="288"/>
      <c r="AU203" s="288"/>
      <c r="AV203" s="288"/>
      <c r="AW203" s="288"/>
      <c r="AX203" s="288"/>
      <c r="AY203" s="288"/>
      <c r="AZ203" s="288"/>
      <c r="BA203" s="288"/>
      <c r="BB203" s="288"/>
      <c r="BC203" s="288"/>
      <c r="BD203" s="288"/>
      <c r="BE203" s="288"/>
      <c r="BF203" s="288"/>
      <c r="BG203" s="288"/>
      <c r="BH203" s="288"/>
      <c r="BI203" s="288"/>
      <c r="BJ203" s="288"/>
      <c r="BK203" s="288"/>
      <c r="BL203" s="288"/>
      <c r="BM203" s="288"/>
      <c r="BN203" s="288"/>
      <c r="BO203" s="288"/>
      <c r="BP203" s="288"/>
      <c r="BQ203" s="288"/>
      <c r="BR203" s="288"/>
      <c r="BS203" s="288"/>
      <c r="BT203" s="288"/>
      <c r="BU203" s="288"/>
      <c r="BV203" s="288"/>
      <c r="BW203" s="288"/>
      <c r="BX203" s="288"/>
      <c r="BY203" s="288"/>
      <c r="BZ203" s="288"/>
      <c r="CA203" s="288"/>
      <c r="CB203" s="288"/>
      <c r="CC203" s="288"/>
      <c r="CD203" s="288"/>
      <c r="CE203" s="288"/>
      <c r="CF203" s="288"/>
      <c r="CG203" s="288"/>
      <c r="CH203" s="288"/>
      <c r="CI203" s="288"/>
      <c r="CJ203" s="288"/>
      <c r="CK203" s="288"/>
      <c r="CL203" s="288"/>
      <c r="CM203" s="288"/>
      <c r="CN203" s="288"/>
      <c r="CO203" s="288"/>
      <c r="CP203" s="288"/>
      <c r="CQ203" s="288"/>
      <c r="CR203" s="288"/>
      <c r="CS203" s="288"/>
      <c r="CT203" s="288"/>
      <c r="CU203" s="288"/>
      <c r="CV203" s="288"/>
      <c r="CW203" s="288"/>
      <c r="CX203" s="288"/>
      <c r="CY203" s="288"/>
      <c r="CZ203" s="288"/>
      <c r="DA203" s="288"/>
      <c r="DB203" s="288"/>
      <c r="DC203" s="288"/>
      <c r="DD203" s="288"/>
      <c r="DE203" s="288"/>
      <c r="DF203" s="288"/>
      <c r="DG203" s="288"/>
      <c r="DH203" s="288"/>
      <c r="DI203" s="288"/>
      <c r="DJ203" s="288"/>
      <c r="DK203" s="288"/>
      <c r="DL203" s="288"/>
      <c r="DM203" s="288"/>
      <c r="DN203" s="288"/>
      <c r="DO203" s="288"/>
      <c r="DP203" s="288"/>
      <c r="DQ203" s="288"/>
      <c r="DR203" s="288"/>
      <c r="DS203" s="288"/>
      <c r="DT203" s="288"/>
      <c r="DU203" s="288"/>
      <c r="DV203" s="288"/>
      <c r="DW203" s="288"/>
      <c r="DX203" s="288"/>
      <c r="DY203" s="288"/>
      <c r="DZ203" s="288"/>
      <c r="EA203" s="288"/>
      <c r="EB203" s="288"/>
      <c r="EC203" s="288"/>
    </row>
    <row r="204" spans="1:133" s="291" customFormat="1">
      <c r="A204" s="288"/>
      <c r="B204" s="353"/>
      <c r="C204" s="353"/>
      <c r="D204" s="353"/>
      <c r="E204" s="279"/>
      <c r="F204" s="279"/>
      <c r="G204" s="278"/>
      <c r="H204" s="278"/>
      <c r="I204" s="278"/>
      <c r="J204" s="279"/>
      <c r="K204" s="352"/>
      <c r="L204" s="290"/>
      <c r="M204" s="290"/>
      <c r="N204" s="288"/>
      <c r="O204" s="288"/>
      <c r="P204" s="288"/>
      <c r="Q204" s="288"/>
      <c r="R204" s="288"/>
      <c r="S204" s="265"/>
      <c r="T204" s="265"/>
      <c r="U204" s="265"/>
      <c r="V204" s="265"/>
      <c r="W204" s="265"/>
      <c r="X204" s="265"/>
      <c r="Y204" s="265"/>
      <c r="Z204" s="265"/>
      <c r="AA204" s="265"/>
      <c r="AB204" s="265"/>
      <c r="AC204" s="265"/>
      <c r="AD204" s="265"/>
      <c r="AE204" s="265"/>
      <c r="AF204" s="265"/>
      <c r="AG204" s="265"/>
      <c r="AH204" s="265"/>
      <c r="AI204" s="265"/>
      <c r="AJ204" s="265"/>
      <c r="AK204" s="265"/>
      <c r="AL204" s="265"/>
      <c r="AM204" s="265"/>
      <c r="AN204" s="265"/>
      <c r="AO204" s="265"/>
      <c r="AP204" s="265"/>
      <c r="AQ204" s="288"/>
      <c r="AR204" s="265"/>
      <c r="AS204" s="288"/>
      <c r="AT204" s="288"/>
      <c r="AU204" s="288"/>
      <c r="AV204" s="288"/>
      <c r="AW204" s="288"/>
      <c r="AX204" s="288"/>
      <c r="AY204" s="288"/>
      <c r="AZ204" s="288"/>
      <c r="BA204" s="288"/>
      <c r="BB204" s="288"/>
      <c r="BC204" s="288"/>
      <c r="BD204" s="288"/>
      <c r="BE204" s="288"/>
      <c r="BF204" s="288"/>
      <c r="BG204" s="288"/>
      <c r="BH204" s="288"/>
      <c r="BI204" s="288"/>
      <c r="BJ204" s="288"/>
      <c r="BK204" s="288"/>
      <c r="BL204" s="288"/>
      <c r="BM204" s="288"/>
      <c r="BN204" s="288"/>
      <c r="BO204" s="288"/>
      <c r="BP204" s="288"/>
      <c r="BQ204" s="288"/>
      <c r="BR204" s="288"/>
      <c r="BS204" s="288"/>
      <c r="BT204" s="288"/>
      <c r="BU204" s="288"/>
      <c r="BV204" s="288"/>
      <c r="BW204" s="288"/>
      <c r="BX204" s="288"/>
      <c r="BY204" s="288"/>
      <c r="BZ204" s="288"/>
      <c r="CA204" s="288"/>
      <c r="CB204" s="288"/>
      <c r="CC204" s="288"/>
      <c r="CD204" s="288"/>
      <c r="CE204" s="288"/>
      <c r="CF204" s="288"/>
      <c r="CG204" s="288"/>
      <c r="CH204" s="288"/>
      <c r="CI204" s="288"/>
      <c r="CJ204" s="288"/>
      <c r="CK204" s="288"/>
      <c r="CL204" s="288"/>
      <c r="CM204" s="288"/>
      <c r="CN204" s="288"/>
      <c r="CO204" s="288"/>
      <c r="CP204" s="288"/>
      <c r="CQ204" s="288"/>
      <c r="CR204" s="288"/>
      <c r="CS204" s="288"/>
      <c r="CT204" s="288"/>
      <c r="CU204" s="288"/>
      <c r="CV204" s="288"/>
      <c r="CW204" s="288"/>
      <c r="CX204" s="288"/>
      <c r="CY204" s="288"/>
      <c r="CZ204" s="288"/>
      <c r="DA204" s="288"/>
      <c r="DB204" s="288"/>
      <c r="DC204" s="288"/>
      <c r="DD204" s="288"/>
      <c r="DE204" s="288"/>
      <c r="DF204" s="288"/>
      <c r="DG204" s="288"/>
      <c r="DH204" s="288"/>
      <c r="DI204" s="288"/>
      <c r="DJ204" s="288"/>
      <c r="DK204" s="288"/>
      <c r="DL204" s="288"/>
      <c r="DM204" s="288"/>
      <c r="DN204" s="288"/>
      <c r="DO204" s="288"/>
      <c r="DP204" s="288"/>
      <c r="DQ204" s="288"/>
      <c r="DR204" s="288"/>
      <c r="DS204" s="288"/>
      <c r="DT204" s="288"/>
      <c r="DU204" s="288"/>
      <c r="DV204" s="288"/>
      <c r="DW204" s="288"/>
      <c r="DX204" s="288"/>
      <c r="DY204" s="288"/>
      <c r="DZ204" s="288"/>
      <c r="EA204" s="288"/>
      <c r="EB204" s="288"/>
      <c r="EC204" s="288"/>
    </row>
    <row r="205" spans="1:133" s="291" customFormat="1">
      <c r="A205" s="288"/>
      <c r="B205" s="353"/>
      <c r="C205" s="353"/>
      <c r="D205" s="353"/>
      <c r="E205" s="279"/>
      <c r="F205" s="279"/>
      <c r="G205" s="278"/>
      <c r="H205" s="278"/>
      <c r="I205" s="278"/>
      <c r="J205" s="279"/>
      <c r="K205" s="352"/>
      <c r="L205" s="290"/>
      <c r="M205" s="290"/>
      <c r="N205" s="288"/>
      <c r="O205" s="288"/>
      <c r="P205" s="288"/>
      <c r="Q205" s="288"/>
      <c r="R205" s="288"/>
      <c r="S205" s="265"/>
      <c r="T205" s="265"/>
      <c r="U205" s="265"/>
      <c r="V205" s="265"/>
      <c r="W205" s="265"/>
      <c r="X205" s="265"/>
      <c r="Y205" s="265"/>
      <c r="Z205" s="265"/>
      <c r="AA205" s="265"/>
      <c r="AB205" s="265"/>
      <c r="AC205" s="265"/>
      <c r="AD205" s="265"/>
      <c r="AE205" s="265"/>
      <c r="AF205" s="265"/>
      <c r="AG205" s="265"/>
      <c r="AH205" s="265"/>
      <c r="AI205" s="265"/>
      <c r="AJ205" s="265"/>
      <c r="AK205" s="265"/>
      <c r="AL205" s="265"/>
      <c r="AM205" s="265"/>
      <c r="AN205" s="265"/>
      <c r="AO205" s="265"/>
      <c r="AP205" s="265"/>
      <c r="AQ205" s="288"/>
      <c r="AR205" s="265"/>
      <c r="AS205" s="288"/>
      <c r="AT205" s="288"/>
      <c r="AU205" s="288"/>
      <c r="AV205" s="288"/>
      <c r="AW205" s="288"/>
      <c r="AX205" s="288"/>
      <c r="AY205" s="288"/>
      <c r="AZ205" s="288"/>
      <c r="BA205" s="288"/>
      <c r="BB205" s="288"/>
      <c r="BC205" s="288"/>
      <c r="BD205" s="288"/>
      <c r="BE205" s="288"/>
      <c r="BF205" s="288"/>
      <c r="BG205" s="288"/>
      <c r="BH205" s="288"/>
      <c r="BI205" s="288"/>
      <c r="BJ205" s="288"/>
      <c r="BK205" s="288"/>
      <c r="BL205" s="288"/>
      <c r="BM205" s="288"/>
      <c r="BN205" s="288"/>
      <c r="BO205" s="288"/>
      <c r="BP205" s="288"/>
      <c r="BQ205" s="288"/>
      <c r="BR205" s="288"/>
      <c r="BS205" s="288"/>
      <c r="BT205" s="288"/>
      <c r="BU205" s="288"/>
      <c r="BV205" s="288"/>
      <c r="BW205" s="288"/>
      <c r="BX205" s="288"/>
      <c r="BY205" s="288"/>
      <c r="BZ205" s="288"/>
      <c r="CA205" s="288"/>
      <c r="CB205" s="288"/>
      <c r="CC205" s="288"/>
      <c r="CD205" s="288"/>
      <c r="CE205" s="288"/>
      <c r="CF205" s="288"/>
      <c r="CG205" s="288"/>
      <c r="CH205" s="288"/>
      <c r="CI205" s="288"/>
      <c r="CJ205" s="288"/>
      <c r="CK205" s="288"/>
      <c r="CL205" s="288"/>
      <c r="CM205" s="288"/>
      <c r="CN205" s="288"/>
      <c r="CO205" s="288"/>
      <c r="CP205" s="288"/>
      <c r="CQ205" s="288"/>
      <c r="CR205" s="288"/>
      <c r="CS205" s="288"/>
      <c r="CT205" s="288"/>
      <c r="CU205" s="288"/>
      <c r="CV205" s="288"/>
      <c r="CW205" s="288"/>
      <c r="CX205" s="288"/>
      <c r="CY205" s="288"/>
      <c r="CZ205" s="288"/>
      <c r="DA205" s="288"/>
      <c r="DB205" s="288"/>
      <c r="DC205" s="288"/>
      <c r="DD205" s="288"/>
      <c r="DE205" s="288"/>
      <c r="DF205" s="288"/>
      <c r="DG205" s="288"/>
      <c r="DH205" s="288"/>
      <c r="DI205" s="288"/>
      <c r="DJ205" s="288"/>
      <c r="DK205" s="288"/>
      <c r="DL205" s="288"/>
      <c r="DM205" s="288"/>
      <c r="DN205" s="288"/>
      <c r="DO205" s="288"/>
      <c r="DP205" s="288"/>
      <c r="DQ205" s="288"/>
      <c r="DR205" s="288"/>
      <c r="DS205" s="288"/>
      <c r="DT205" s="288"/>
      <c r="DU205" s="288"/>
      <c r="DV205" s="288"/>
      <c r="DW205" s="288"/>
      <c r="DX205" s="288"/>
      <c r="DY205" s="288"/>
      <c r="DZ205" s="288"/>
      <c r="EA205" s="288"/>
      <c r="EB205" s="288"/>
      <c r="EC205" s="288"/>
    </row>
    <row r="206" spans="1:133" s="291" customFormat="1">
      <c r="A206" s="288"/>
      <c r="B206" s="353"/>
      <c r="C206" s="353"/>
      <c r="D206" s="353"/>
      <c r="E206" s="279"/>
      <c r="F206" s="279"/>
      <c r="G206" s="278"/>
      <c r="H206" s="278"/>
      <c r="I206" s="278"/>
      <c r="J206" s="279"/>
      <c r="K206" s="352"/>
      <c r="L206" s="290"/>
      <c r="M206" s="290"/>
      <c r="N206" s="288"/>
      <c r="O206" s="288"/>
      <c r="P206" s="288"/>
      <c r="Q206" s="288"/>
      <c r="R206" s="288"/>
      <c r="S206" s="265"/>
      <c r="T206" s="265"/>
      <c r="U206" s="265"/>
      <c r="V206" s="265"/>
      <c r="W206" s="265"/>
      <c r="X206" s="265"/>
      <c r="Y206" s="265"/>
      <c r="Z206" s="265"/>
      <c r="AA206" s="265"/>
      <c r="AB206" s="265"/>
      <c r="AC206" s="265"/>
      <c r="AD206" s="265"/>
      <c r="AE206" s="265"/>
      <c r="AF206" s="265"/>
      <c r="AG206" s="265"/>
      <c r="AH206" s="265"/>
      <c r="AI206" s="265"/>
      <c r="AJ206" s="265"/>
      <c r="AK206" s="265"/>
      <c r="AL206" s="265"/>
      <c r="AM206" s="265"/>
      <c r="AN206" s="265"/>
      <c r="AO206" s="265"/>
      <c r="AP206" s="265"/>
      <c r="AQ206" s="288"/>
      <c r="AR206" s="265"/>
      <c r="AS206" s="288"/>
      <c r="AT206" s="288"/>
      <c r="AU206" s="288"/>
      <c r="AV206" s="288"/>
      <c r="AW206" s="288"/>
      <c r="AX206" s="288"/>
      <c r="AY206" s="288"/>
      <c r="AZ206" s="288"/>
      <c r="BA206" s="288"/>
      <c r="BB206" s="288"/>
      <c r="BC206" s="288"/>
      <c r="BD206" s="288"/>
      <c r="BE206" s="288"/>
      <c r="BF206" s="288"/>
      <c r="BG206" s="288"/>
      <c r="BH206" s="288"/>
      <c r="BI206" s="288"/>
      <c r="BJ206" s="288"/>
      <c r="BK206" s="288"/>
      <c r="BL206" s="288"/>
      <c r="BM206" s="288"/>
      <c r="BN206" s="288"/>
      <c r="BO206" s="288"/>
      <c r="BP206" s="288"/>
      <c r="BQ206" s="288"/>
      <c r="BR206" s="288"/>
      <c r="BS206" s="288"/>
      <c r="BT206" s="288"/>
      <c r="BU206" s="288"/>
      <c r="BV206" s="288"/>
      <c r="BW206" s="288"/>
      <c r="BX206" s="288"/>
      <c r="BY206" s="288"/>
      <c r="BZ206" s="288"/>
      <c r="CA206" s="288"/>
      <c r="CB206" s="288"/>
      <c r="CC206" s="288"/>
      <c r="CD206" s="288"/>
      <c r="CE206" s="288"/>
      <c r="CF206" s="288"/>
      <c r="CG206" s="288"/>
      <c r="CH206" s="288"/>
      <c r="CI206" s="288"/>
      <c r="CJ206" s="288"/>
      <c r="CK206" s="288"/>
      <c r="CL206" s="288"/>
      <c r="CM206" s="288"/>
      <c r="CN206" s="288"/>
      <c r="CO206" s="288"/>
      <c r="CP206" s="288"/>
      <c r="CQ206" s="288"/>
      <c r="CR206" s="288"/>
      <c r="CS206" s="288"/>
      <c r="CT206" s="288"/>
      <c r="CU206" s="288"/>
      <c r="CV206" s="288"/>
      <c r="CW206" s="288"/>
      <c r="CX206" s="288"/>
      <c r="CY206" s="288"/>
      <c r="CZ206" s="288"/>
      <c r="DA206" s="288"/>
      <c r="DB206" s="288"/>
      <c r="DC206" s="288"/>
      <c r="DD206" s="288"/>
      <c r="DE206" s="288"/>
      <c r="DF206" s="288"/>
      <c r="DG206" s="288"/>
      <c r="DH206" s="288"/>
      <c r="DI206" s="288"/>
      <c r="DJ206" s="288"/>
      <c r="DK206" s="288"/>
      <c r="DL206" s="288"/>
      <c r="DM206" s="288"/>
      <c r="DN206" s="288"/>
      <c r="DO206" s="288"/>
      <c r="DP206" s="288"/>
      <c r="DQ206" s="288"/>
      <c r="DR206" s="288"/>
      <c r="DS206" s="288"/>
      <c r="DT206" s="288"/>
      <c r="DU206" s="288"/>
      <c r="DV206" s="288"/>
      <c r="DW206" s="288"/>
      <c r="DX206" s="288"/>
      <c r="DY206" s="288"/>
      <c r="DZ206" s="288"/>
      <c r="EA206" s="288"/>
      <c r="EB206" s="288"/>
      <c r="EC206" s="288"/>
    </row>
    <row r="207" spans="1:133" s="291" customFormat="1">
      <c r="A207" s="288"/>
      <c r="B207" s="353"/>
      <c r="C207" s="353"/>
      <c r="D207" s="353"/>
      <c r="E207" s="279"/>
      <c r="F207" s="279"/>
      <c r="G207" s="278"/>
      <c r="H207" s="278"/>
      <c r="I207" s="278"/>
      <c r="J207" s="279"/>
      <c r="K207" s="352"/>
      <c r="L207" s="290"/>
      <c r="M207" s="290"/>
      <c r="N207" s="288"/>
      <c r="O207" s="288"/>
      <c r="P207" s="288"/>
      <c r="Q207" s="288"/>
      <c r="R207" s="288"/>
      <c r="S207" s="265"/>
      <c r="T207" s="265"/>
      <c r="U207" s="265"/>
      <c r="V207" s="265"/>
      <c r="W207" s="265"/>
      <c r="X207" s="265"/>
      <c r="Y207" s="265"/>
      <c r="Z207" s="265"/>
      <c r="AA207" s="265"/>
      <c r="AB207" s="265"/>
      <c r="AC207" s="265"/>
      <c r="AD207" s="265"/>
      <c r="AE207" s="265"/>
      <c r="AF207" s="265"/>
      <c r="AG207" s="265"/>
      <c r="AH207" s="265"/>
      <c r="AI207" s="265"/>
      <c r="AJ207" s="265"/>
      <c r="AK207" s="265"/>
      <c r="AL207" s="265"/>
      <c r="AM207" s="265"/>
      <c r="AN207" s="265"/>
      <c r="AO207" s="265"/>
      <c r="AP207" s="265"/>
      <c r="AQ207" s="288"/>
      <c r="AR207" s="265"/>
      <c r="AS207" s="288"/>
      <c r="AT207" s="288"/>
      <c r="AU207" s="288"/>
      <c r="AV207" s="288"/>
      <c r="AW207" s="288"/>
      <c r="AX207" s="288"/>
      <c r="AY207" s="288"/>
      <c r="AZ207" s="288"/>
      <c r="BA207" s="288"/>
      <c r="BB207" s="288"/>
      <c r="BC207" s="288"/>
      <c r="BD207" s="288"/>
      <c r="BE207" s="288"/>
      <c r="BF207" s="288"/>
      <c r="BG207" s="288"/>
      <c r="BH207" s="288"/>
      <c r="BI207" s="288"/>
      <c r="BJ207" s="288"/>
      <c r="BK207" s="288"/>
      <c r="BL207" s="288"/>
      <c r="BM207" s="288"/>
      <c r="BN207" s="288"/>
      <c r="BO207" s="288"/>
      <c r="BP207" s="288"/>
      <c r="BQ207" s="288"/>
      <c r="BR207" s="288"/>
      <c r="BS207" s="288"/>
      <c r="BT207" s="288"/>
      <c r="BU207" s="288"/>
      <c r="BV207" s="288"/>
      <c r="BW207" s="288"/>
      <c r="BX207" s="288"/>
      <c r="BY207" s="288"/>
      <c r="BZ207" s="288"/>
      <c r="CA207" s="288"/>
      <c r="CB207" s="288"/>
      <c r="CC207" s="288"/>
      <c r="CD207" s="288"/>
      <c r="CE207" s="288"/>
      <c r="CF207" s="288"/>
      <c r="CG207" s="288"/>
      <c r="CH207" s="288"/>
      <c r="CI207" s="288"/>
      <c r="CJ207" s="288"/>
      <c r="CK207" s="288"/>
      <c r="CL207" s="288"/>
      <c r="CM207" s="288"/>
      <c r="CN207" s="288"/>
      <c r="CO207" s="288"/>
      <c r="CP207" s="288"/>
      <c r="CQ207" s="288"/>
      <c r="CR207" s="288"/>
      <c r="CS207" s="288"/>
      <c r="CT207" s="288"/>
      <c r="CU207" s="288"/>
      <c r="CV207" s="288"/>
      <c r="CW207" s="288"/>
      <c r="CX207" s="288"/>
      <c r="CY207" s="288"/>
      <c r="CZ207" s="288"/>
      <c r="DA207" s="288"/>
      <c r="DB207" s="288"/>
      <c r="DC207" s="288"/>
      <c r="DD207" s="288"/>
      <c r="DE207" s="288"/>
      <c r="DF207" s="288"/>
      <c r="DG207" s="288"/>
      <c r="DH207" s="288"/>
      <c r="DI207" s="288"/>
      <c r="DJ207" s="288"/>
      <c r="DK207" s="288"/>
      <c r="DL207" s="288"/>
      <c r="DM207" s="288"/>
      <c r="DN207" s="288"/>
      <c r="DO207" s="288"/>
      <c r="DP207" s="288"/>
      <c r="DQ207" s="288"/>
      <c r="DR207" s="288"/>
      <c r="DS207" s="288"/>
      <c r="DT207" s="288"/>
      <c r="DU207" s="288"/>
      <c r="DV207" s="288"/>
      <c r="DW207" s="288"/>
      <c r="DX207" s="288"/>
      <c r="DY207" s="288"/>
      <c r="DZ207" s="288"/>
      <c r="EA207" s="288"/>
      <c r="EB207" s="288"/>
      <c r="EC207" s="288"/>
    </row>
    <row r="208" spans="1:133" s="291" customFormat="1">
      <c r="A208" s="288"/>
      <c r="B208" s="353"/>
      <c r="C208" s="353"/>
      <c r="D208" s="353"/>
      <c r="E208" s="279"/>
      <c r="F208" s="279"/>
      <c r="G208" s="278"/>
      <c r="H208" s="278"/>
      <c r="I208" s="278"/>
      <c r="J208" s="279"/>
      <c r="K208" s="352"/>
      <c r="L208" s="290"/>
      <c r="M208" s="290"/>
      <c r="N208" s="288"/>
      <c r="O208" s="288"/>
      <c r="P208" s="288"/>
      <c r="Q208" s="288"/>
      <c r="R208" s="288"/>
      <c r="S208" s="265"/>
      <c r="T208" s="265"/>
      <c r="U208" s="265"/>
      <c r="V208" s="265"/>
      <c r="W208" s="265"/>
      <c r="X208" s="265"/>
      <c r="Y208" s="265"/>
      <c r="Z208" s="265"/>
      <c r="AA208" s="265"/>
      <c r="AB208" s="265"/>
      <c r="AC208" s="265"/>
      <c r="AD208" s="265"/>
      <c r="AE208" s="265"/>
      <c r="AF208" s="265"/>
      <c r="AG208" s="265"/>
      <c r="AH208" s="265"/>
      <c r="AI208" s="265"/>
      <c r="AJ208" s="265"/>
      <c r="AK208" s="265"/>
      <c r="AL208" s="265"/>
      <c r="AM208" s="265"/>
      <c r="AN208" s="265"/>
      <c r="AO208" s="265"/>
      <c r="AP208" s="265"/>
      <c r="AQ208" s="288"/>
      <c r="AR208" s="265"/>
      <c r="AS208" s="288"/>
      <c r="AT208" s="288"/>
      <c r="AU208" s="288"/>
      <c r="AV208" s="288"/>
      <c r="AW208" s="288"/>
      <c r="AX208" s="288"/>
      <c r="AY208" s="288"/>
      <c r="AZ208" s="288"/>
      <c r="BA208" s="288"/>
      <c r="BB208" s="288"/>
      <c r="BC208" s="288"/>
      <c r="BD208" s="288"/>
      <c r="BE208" s="288"/>
      <c r="BF208" s="288"/>
      <c r="BG208" s="288"/>
      <c r="BH208" s="288"/>
      <c r="BI208" s="288"/>
      <c r="BJ208" s="288"/>
      <c r="BK208" s="288"/>
      <c r="BL208" s="288"/>
      <c r="BM208" s="288"/>
      <c r="BN208" s="288"/>
      <c r="BO208" s="288"/>
      <c r="BP208" s="288"/>
      <c r="BQ208" s="288"/>
      <c r="BR208" s="288"/>
      <c r="BS208" s="288"/>
      <c r="BT208" s="288"/>
      <c r="BU208" s="288"/>
      <c r="BV208" s="288"/>
      <c r="BW208" s="288"/>
      <c r="BX208" s="288"/>
      <c r="BY208" s="288"/>
      <c r="BZ208" s="288"/>
      <c r="CA208" s="288"/>
      <c r="CB208" s="288"/>
      <c r="CC208" s="288"/>
      <c r="CD208" s="288"/>
      <c r="CE208" s="288"/>
      <c r="CF208" s="288"/>
      <c r="CG208" s="288"/>
      <c r="CH208" s="288"/>
      <c r="CI208" s="288"/>
      <c r="CJ208" s="288"/>
      <c r="CK208" s="288"/>
      <c r="CL208" s="288"/>
      <c r="CM208" s="288"/>
      <c r="CN208" s="288"/>
      <c r="CO208" s="288"/>
      <c r="CP208" s="288"/>
      <c r="CQ208" s="288"/>
      <c r="CR208" s="288"/>
      <c r="CS208" s="288"/>
      <c r="CT208" s="288"/>
      <c r="CU208" s="288"/>
      <c r="CV208" s="288"/>
      <c r="CW208" s="288"/>
      <c r="CX208" s="288"/>
      <c r="CY208" s="288"/>
      <c r="CZ208" s="288"/>
      <c r="DA208" s="288"/>
      <c r="DB208" s="288"/>
      <c r="DC208" s="288"/>
      <c r="DD208" s="288"/>
      <c r="DE208" s="288"/>
      <c r="DF208" s="288"/>
      <c r="DG208" s="288"/>
      <c r="DH208" s="288"/>
      <c r="DI208" s="288"/>
      <c r="DJ208" s="288"/>
      <c r="DK208" s="288"/>
      <c r="DL208" s="288"/>
      <c r="DM208" s="288"/>
      <c r="DN208" s="288"/>
      <c r="DO208" s="288"/>
      <c r="DP208" s="288"/>
      <c r="DQ208" s="288"/>
      <c r="DR208" s="288"/>
      <c r="DS208" s="288"/>
      <c r="DT208" s="288"/>
      <c r="DU208" s="288"/>
      <c r="DV208" s="288"/>
      <c r="DW208" s="288"/>
      <c r="DX208" s="288"/>
      <c r="DY208" s="288"/>
      <c r="DZ208" s="288"/>
      <c r="EA208" s="288"/>
      <c r="EB208" s="288"/>
      <c r="EC208" s="288"/>
    </row>
    <row r="209" spans="1:133" s="291" customFormat="1">
      <c r="A209" s="288"/>
      <c r="B209" s="353"/>
      <c r="C209" s="353"/>
      <c r="D209" s="353"/>
      <c r="E209" s="279"/>
      <c r="F209" s="279"/>
      <c r="G209" s="278"/>
      <c r="H209" s="278"/>
      <c r="I209" s="278"/>
      <c r="J209" s="279"/>
      <c r="K209" s="352"/>
      <c r="L209" s="290"/>
      <c r="M209" s="290"/>
      <c r="N209" s="288"/>
      <c r="O209" s="288"/>
      <c r="P209" s="288"/>
      <c r="Q209" s="288"/>
      <c r="R209" s="288"/>
      <c r="S209" s="265"/>
      <c r="T209" s="265"/>
      <c r="U209" s="265"/>
      <c r="V209" s="265"/>
      <c r="W209" s="265"/>
      <c r="X209" s="265"/>
      <c r="Y209" s="265"/>
      <c r="Z209" s="265"/>
      <c r="AA209" s="265"/>
      <c r="AB209" s="265"/>
      <c r="AC209" s="265"/>
      <c r="AD209" s="265"/>
      <c r="AE209" s="265"/>
      <c r="AF209" s="265"/>
      <c r="AG209" s="265"/>
      <c r="AH209" s="265"/>
      <c r="AI209" s="265"/>
      <c r="AJ209" s="265"/>
      <c r="AK209" s="265"/>
      <c r="AL209" s="265"/>
      <c r="AM209" s="265"/>
      <c r="AN209" s="265"/>
      <c r="AO209" s="265"/>
      <c r="AP209" s="265"/>
      <c r="AQ209" s="288"/>
      <c r="AR209" s="265"/>
      <c r="AS209" s="288"/>
      <c r="AT209" s="288"/>
      <c r="AU209" s="288"/>
      <c r="AV209" s="288"/>
      <c r="AW209" s="288"/>
      <c r="AX209" s="288"/>
      <c r="AY209" s="288"/>
      <c r="AZ209" s="288"/>
      <c r="BA209" s="288"/>
      <c r="BB209" s="288"/>
      <c r="BC209" s="288"/>
      <c r="BD209" s="288"/>
      <c r="BE209" s="288"/>
      <c r="BF209" s="288"/>
      <c r="BG209" s="288"/>
      <c r="BH209" s="288"/>
      <c r="BI209" s="288"/>
      <c r="BJ209" s="288"/>
      <c r="BK209" s="288"/>
      <c r="BL209" s="288"/>
      <c r="BM209" s="288"/>
      <c r="BN209" s="288"/>
      <c r="BO209" s="288"/>
      <c r="BP209" s="288"/>
      <c r="BQ209" s="288"/>
      <c r="BR209" s="288"/>
      <c r="BS209" s="288"/>
      <c r="BT209" s="288"/>
      <c r="BU209" s="288"/>
      <c r="BV209" s="288"/>
      <c r="BW209" s="288"/>
      <c r="BX209" s="288"/>
      <c r="BY209" s="288"/>
      <c r="BZ209" s="288"/>
      <c r="CA209" s="288"/>
      <c r="CB209" s="288"/>
      <c r="CC209" s="288"/>
      <c r="CD209" s="288"/>
      <c r="CE209" s="288"/>
      <c r="CF209" s="288"/>
      <c r="CG209" s="288"/>
      <c r="CH209" s="288"/>
      <c r="CI209" s="288"/>
      <c r="CJ209" s="288"/>
      <c r="CK209" s="288"/>
      <c r="CL209" s="288"/>
      <c r="CM209" s="288"/>
      <c r="CN209" s="288"/>
      <c r="CO209" s="288"/>
      <c r="CP209" s="288"/>
      <c r="CQ209" s="288"/>
      <c r="CR209" s="288"/>
      <c r="CS209" s="288"/>
      <c r="CT209" s="288"/>
      <c r="CU209" s="288"/>
      <c r="CV209" s="288"/>
      <c r="CW209" s="288"/>
      <c r="CX209" s="288"/>
      <c r="CY209" s="288"/>
      <c r="CZ209" s="288"/>
      <c r="DA209" s="288"/>
      <c r="DB209" s="288"/>
      <c r="DC209" s="288"/>
      <c r="DD209" s="288"/>
      <c r="DE209" s="288"/>
      <c r="DF209" s="288"/>
      <c r="DG209" s="288"/>
      <c r="DH209" s="288"/>
      <c r="DI209" s="288"/>
      <c r="DJ209" s="288"/>
      <c r="DK209" s="288"/>
      <c r="DL209" s="288"/>
      <c r="DM209" s="288"/>
      <c r="DN209" s="288"/>
      <c r="DO209" s="288"/>
      <c r="DP209" s="288"/>
      <c r="DQ209" s="288"/>
      <c r="DR209" s="288"/>
      <c r="DS209" s="288"/>
      <c r="DT209" s="288"/>
      <c r="DU209" s="288"/>
      <c r="DV209" s="288"/>
      <c r="DW209" s="288"/>
      <c r="DX209" s="288"/>
      <c r="DY209" s="288"/>
      <c r="DZ209" s="288"/>
      <c r="EA209" s="288"/>
      <c r="EB209" s="288"/>
      <c r="EC209" s="288"/>
    </row>
    <row r="210" spans="1:133" s="291" customFormat="1">
      <c r="A210" s="288"/>
      <c r="B210" s="353"/>
      <c r="C210" s="353"/>
      <c r="D210" s="353"/>
      <c r="E210" s="279"/>
      <c r="F210" s="279"/>
      <c r="G210" s="278"/>
      <c r="H210" s="278"/>
      <c r="I210" s="278"/>
      <c r="J210" s="279"/>
      <c r="K210" s="352"/>
      <c r="L210" s="290"/>
      <c r="M210" s="290"/>
      <c r="N210" s="288"/>
      <c r="O210" s="288"/>
      <c r="P210" s="288"/>
      <c r="Q210" s="288"/>
      <c r="R210" s="288"/>
      <c r="S210" s="265"/>
      <c r="T210" s="265"/>
      <c r="U210" s="265"/>
      <c r="V210" s="265"/>
      <c r="W210" s="265"/>
      <c r="X210" s="265"/>
      <c r="Y210" s="265"/>
      <c r="Z210" s="265"/>
      <c r="AA210" s="265"/>
      <c r="AB210" s="265"/>
      <c r="AC210" s="265"/>
      <c r="AD210" s="265"/>
      <c r="AE210" s="265"/>
      <c r="AF210" s="265"/>
      <c r="AG210" s="265"/>
      <c r="AH210" s="265"/>
      <c r="AI210" s="265"/>
      <c r="AJ210" s="265"/>
      <c r="AK210" s="265"/>
      <c r="AL210" s="265"/>
      <c r="AM210" s="265"/>
      <c r="AN210" s="265"/>
      <c r="AO210" s="265"/>
      <c r="AP210" s="265"/>
      <c r="AQ210" s="288"/>
      <c r="AR210" s="265"/>
      <c r="AS210" s="288"/>
      <c r="AT210" s="288"/>
      <c r="AU210" s="288"/>
      <c r="AV210" s="288"/>
      <c r="AW210" s="288"/>
      <c r="AX210" s="288"/>
      <c r="AY210" s="288"/>
      <c r="AZ210" s="288"/>
      <c r="BA210" s="288"/>
      <c r="BB210" s="288"/>
      <c r="BC210" s="288"/>
      <c r="BD210" s="288"/>
      <c r="BE210" s="288"/>
      <c r="BF210" s="288"/>
      <c r="BG210" s="288"/>
      <c r="BH210" s="288"/>
      <c r="BI210" s="288"/>
      <c r="BJ210" s="288"/>
      <c r="BK210" s="288"/>
      <c r="BL210" s="288"/>
      <c r="BM210" s="288"/>
      <c r="BN210" s="288"/>
      <c r="BO210" s="288"/>
      <c r="BP210" s="288"/>
      <c r="BQ210" s="288"/>
      <c r="BR210" s="288"/>
      <c r="BS210" s="288"/>
      <c r="BT210" s="288"/>
      <c r="BU210" s="288"/>
      <c r="BV210" s="288"/>
      <c r="BW210" s="288"/>
      <c r="BX210" s="288"/>
      <c r="BY210" s="288"/>
      <c r="BZ210" s="288"/>
      <c r="CA210" s="288"/>
      <c r="CB210" s="288"/>
      <c r="CC210" s="288"/>
      <c r="CD210" s="288"/>
      <c r="CE210" s="288"/>
      <c r="CF210" s="288"/>
      <c r="CG210" s="288"/>
      <c r="CH210" s="288"/>
      <c r="CI210" s="288"/>
      <c r="CJ210" s="288"/>
      <c r="CK210" s="288"/>
      <c r="CL210" s="288"/>
      <c r="CM210" s="288"/>
      <c r="CN210" s="288"/>
      <c r="CO210" s="288"/>
      <c r="CP210" s="288"/>
      <c r="CQ210" s="288"/>
      <c r="CR210" s="288"/>
      <c r="CS210" s="288"/>
      <c r="CT210" s="288"/>
      <c r="CU210" s="288"/>
      <c r="CV210" s="288"/>
      <c r="CW210" s="288"/>
      <c r="CX210" s="288"/>
      <c r="CY210" s="288"/>
      <c r="CZ210" s="288"/>
      <c r="DA210" s="288"/>
      <c r="DB210" s="288"/>
      <c r="DC210" s="288"/>
      <c r="DD210" s="288"/>
      <c r="DE210" s="288"/>
      <c r="DF210" s="288"/>
      <c r="DG210" s="288"/>
      <c r="DH210" s="288"/>
      <c r="DI210" s="288"/>
      <c r="DJ210" s="288"/>
      <c r="DK210" s="288"/>
      <c r="DL210" s="288"/>
      <c r="DM210" s="288"/>
      <c r="DN210" s="288"/>
      <c r="DO210" s="288"/>
      <c r="DP210" s="288"/>
      <c r="DQ210" s="288"/>
      <c r="DR210" s="288"/>
      <c r="DS210" s="288"/>
      <c r="DT210" s="288"/>
      <c r="DU210" s="288"/>
      <c r="DV210" s="288"/>
      <c r="DW210" s="288"/>
      <c r="DX210" s="288"/>
      <c r="DY210" s="288"/>
      <c r="DZ210" s="288"/>
      <c r="EA210" s="288"/>
      <c r="EB210" s="288"/>
      <c r="EC210" s="288"/>
    </row>
    <row r="211" spans="1:133" s="291" customFormat="1">
      <c r="A211" s="288"/>
      <c r="B211" s="353"/>
      <c r="C211" s="353"/>
      <c r="D211" s="353"/>
      <c r="E211" s="279"/>
      <c r="F211" s="279"/>
      <c r="G211" s="278"/>
      <c r="H211" s="278"/>
      <c r="I211" s="278"/>
      <c r="J211" s="279"/>
      <c r="K211" s="352"/>
      <c r="L211" s="290"/>
      <c r="M211" s="290"/>
      <c r="N211" s="288"/>
      <c r="O211" s="288"/>
      <c r="P211" s="288"/>
      <c r="Q211" s="288"/>
      <c r="R211" s="288"/>
      <c r="S211" s="265"/>
      <c r="T211" s="265"/>
      <c r="U211" s="265"/>
      <c r="V211" s="265"/>
      <c r="W211" s="265"/>
      <c r="X211" s="265"/>
      <c r="Y211" s="265"/>
      <c r="Z211" s="265"/>
      <c r="AA211" s="265"/>
      <c r="AB211" s="265"/>
      <c r="AC211" s="265"/>
      <c r="AD211" s="265"/>
      <c r="AE211" s="265"/>
      <c r="AF211" s="265"/>
      <c r="AG211" s="265"/>
      <c r="AH211" s="265"/>
      <c r="AI211" s="265"/>
      <c r="AJ211" s="265"/>
      <c r="AK211" s="265"/>
      <c r="AL211" s="265"/>
      <c r="AM211" s="265"/>
      <c r="AN211" s="265"/>
      <c r="AO211" s="265"/>
      <c r="AP211" s="265"/>
      <c r="AQ211" s="288"/>
      <c r="AR211" s="265"/>
      <c r="AS211" s="288"/>
      <c r="AT211" s="288"/>
      <c r="AU211" s="288"/>
      <c r="AV211" s="288"/>
      <c r="AW211" s="288"/>
      <c r="AX211" s="288"/>
      <c r="AY211" s="288"/>
      <c r="AZ211" s="288"/>
      <c r="BA211" s="288"/>
      <c r="BB211" s="288"/>
      <c r="BC211" s="288"/>
      <c r="BD211" s="288"/>
      <c r="BE211" s="288"/>
      <c r="BF211" s="288"/>
      <c r="BG211" s="288"/>
      <c r="BH211" s="288"/>
      <c r="BI211" s="288"/>
      <c r="BJ211" s="288"/>
      <c r="BK211" s="288"/>
      <c r="BL211" s="288"/>
      <c r="BM211" s="288"/>
      <c r="BN211" s="288"/>
      <c r="BO211" s="288"/>
      <c r="BP211" s="288"/>
      <c r="BQ211" s="288"/>
      <c r="BR211" s="288"/>
      <c r="BS211" s="288"/>
      <c r="BT211" s="288"/>
      <c r="BU211" s="288"/>
      <c r="BV211" s="288"/>
      <c r="BW211" s="288"/>
      <c r="BX211" s="288"/>
      <c r="BY211" s="288"/>
      <c r="BZ211" s="288"/>
      <c r="CA211" s="288"/>
      <c r="CB211" s="288"/>
      <c r="CC211" s="288"/>
      <c r="CD211" s="288"/>
      <c r="CE211" s="288"/>
      <c r="CF211" s="288"/>
      <c r="CG211" s="288"/>
      <c r="CH211" s="288"/>
      <c r="CI211" s="288"/>
      <c r="CJ211" s="288"/>
      <c r="CK211" s="288"/>
      <c r="CL211" s="288"/>
      <c r="CM211" s="288"/>
      <c r="CN211" s="288"/>
      <c r="CO211" s="288"/>
      <c r="CP211" s="288"/>
      <c r="CQ211" s="288"/>
      <c r="CR211" s="288"/>
      <c r="CS211" s="288"/>
      <c r="CT211" s="288"/>
      <c r="CU211" s="288"/>
      <c r="CV211" s="288"/>
      <c r="CW211" s="288"/>
      <c r="CX211" s="288"/>
      <c r="CY211" s="288"/>
      <c r="CZ211" s="288"/>
      <c r="DA211" s="288"/>
      <c r="DB211" s="288"/>
      <c r="DC211" s="288"/>
      <c r="DD211" s="288"/>
      <c r="DE211" s="288"/>
      <c r="DF211" s="288"/>
      <c r="DG211" s="288"/>
      <c r="DH211" s="288"/>
      <c r="DI211" s="288"/>
      <c r="DJ211" s="288"/>
      <c r="DK211" s="288"/>
      <c r="DL211" s="288"/>
      <c r="DM211" s="288"/>
      <c r="DN211" s="288"/>
      <c r="DO211" s="288"/>
      <c r="DP211" s="288"/>
      <c r="DQ211" s="288"/>
      <c r="DR211" s="288"/>
      <c r="DS211" s="288"/>
      <c r="DT211" s="288"/>
      <c r="DU211" s="288"/>
      <c r="DV211" s="288"/>
      <c r="DW211" s="288"/>
      <c r="DX211" s="288"/>
      <c r="DY211" s="288"/>
      <c r="DZ211" s="288"/>
      <c r="EA211" s="288"/>
      <c r="EB211" s="288"/>
      <c r="EC211" s="288"/>
    </row>
    <row r="212" spans="1:133" s="291" customFormat="1">
      <c r="A212" s="288"/>
      <c r="B212" s="353"/>
      <c r="C212" s="353"/>
      <c r="D212" s="353"/>
      <c r="E212" s="279"/>
      <c r="F212" s="279"/>
      <c r="G212" s="278"/>
      <c r="H212" s="278"/>
      <c r="I212" s="278"/>
      <c r="J212" s="279"/>
      <c r="K212" s="352"/>
      <c r="L212" s="290"/>
      <c r="M212" s="290"/>
      <c r="N212" s="288"/>
      <c r="O212" s="288"/>
      <c r="P212" s="288"/>
      <c r="Q212" s="288"/>
      <c r="R212" s="288"/>
      <c r="S212" s="265"/>
      <c r="T212" s="265"/>
      <c r="U212" s="265"/>
      <c r="V212" s="265"/>
      <c r="W212" s="265"/>
      <c r="X212" s="265"/>
      <c r="Y212" s="265"/>
      <c r="Z212" s="265"/>
      <c r="AA212" s="265"/>
      <c r="AB212" s="265"/>
      <c r="AC212" s="265"/>
      <c r="AD212" s="265"/>
      <c r="AE212" s="265"/>
      <c r="AF212" s="265"/>
      <c r="AG212" s="265"/>
      <c r="AH212" s="265"/>
      <c r="AI212" s="265"/>
      <c r="AJ212" s="265"/>
      <c r="AK212" s="265"/>
      <c r="AL212" s="265"/>
      <c r="AM212" s="265"/>
      <c r="AN212" s="265"/>
      <c r="AO212" s="265"/>
      <c r="AP212" s="265"/>
      <c r="AQ212" s="288"/>
      <c r="AR212" s="265"/>
      <c r="AS212" s="288"/>
      <c r="AT212" s="288"/>
      <c r="AU212" s="288"/>
      <c r="AV212" s="288"/>
      <c r="AW212" s="288"/>
      <c r="AX212" s="288"/>
      <c r="AY212" s="288"/>
      <c r="AZ212" s="288"/>
      <c r="BA212" s="288"/>
      <c r="BB212" s="288"/>
      <c r="BC212" s="288"/>
      <c r="BD212" s="288"/>
      <c r="BE212" s="288"/>
      <c r="BF212" s="288"/>
      <c r="BG212" s="288"/>
      <c r="BH212" s="288"/>
      <c r="BI212" s="288"/>
      <c r="BJ212" s="288"/>
      <c r="BK212" s="288"/>
      <c r="BL212" s="288"/>
      <c r="BM212" s="288"/>
      <c r="BN212" s="288"/>
      <c r="BO212" s="288"/>
      <c r="BP212" s="288"/>
      <c r="BQ212" s="288"/>
      <c r="BR212" s="288"/>
      <c r="BS212" s="288"/>
      <c r="BT212" s="288"/>
      <c r="BU212" s="288"/>
      <c r="BV212" s="288"/>
      <c r="BW212" s="288"/>
      <c r="BX212" s="288"/>
      <c r="BY212" s="288"/>
      <c r="BZ212" s="288"/>
      <c r="CA212" s="288"/>
      <c r="CB212" s="288"/>
      <c r="CC212" s="288"/>
      <c r="CD212" s="288"/>
      <c r="CE212" s="288"/>
      <c r="CF212" s="288"/>
      <c r="CG212" s="288"/>
      <c r="CH212" s="288"/>
      <c r="CI212" s="288"/>
      <c r="CJ212" s="288"/>
      <c r="CK212" s="288"/>
      <c r="CL212" s="288"/>
      <c r="CM212" s="288"/>
      <c r="CN212" s="288"/>
      <c r="CO212" s="288"/>
      <c r="CP212" s="288"/>
      <c r="CQ212" s="288"/>
      <c r="CR212" s="288"/>
      <c r="CS212" s="288"/>
      <c r="CT212" s="288"/>
      <c r="CU212" s="288"/>
      <c r="CV212" s="288"/>
      <c r="CW212" s="288"/>
      <c r="CX212" s="288"/>
      <c r="CY212" s="288"/>
      <c r="CZ212" s="288"/>
      <c r="DA212" s="288"/>
      <c r="DB212" s="288"/>
      <c r="DC212" s="288"/>
      <c r="DD212" s="288"/>
      <c r="DE212" s="288"/>
      <c r="DF212" s="288"/>
      <c r="DG212" s="288"/>
      <c r="DH212" s="288"/>
      <c r="DI212" s="288"/>
      <c r="DJ212" s="288"/>
      <c r="DK212" s="288"/>
      <c r="DL212" s="288"/>
      <c r="DM212" s="288"/>
      <c r="DN212" s="288"/>
      <c r="DO212" s="288"/>
      <c r="DP212" s="288"/>
      <c r="DQ212" s="288"/>
      <c r="DR212" s="288"/>
      <c r="DS212" s="288"/>
      <c r="DT212" s="288"/>
      <c r="DU212" s="288"/>
      <c r="DV212" s="288"/>
      <c r="DW212" s="288"/>
      <c r="DX212" s="288"/>
      <c r="DY212" s="288"/>
      <c r="DZ212" s="288"/>
      <c r="EA212" s="288"/>
      <c r="EB212" s="288"/>
      <c r="EC212" s="288"/>
    </row>
    <row r="213" spans="1:133" s="291" customFormat="1">
      <c r="A213" s="288"/>
      <c r="B213" s="353"/>
      <c r="C213" s="353"/>
      <c r="D213" s="353"/>
      <c r="E213" s="279"/>
      <c r="F213" s="279"/>
      <c r="G213" s="278"/>
      <c r="H213" s="278"/>
      <c r="I213" s="278"/>
      <c r="J213" s="279"/>
      <c r="K213" s="352"/>
      <c r="L213" s="290"/>
      <c r="M213" s="290"/>
      <c r="N213" s="288"/>
      <c r="O213" s="288"/>
      <c r="P213" s="288"/>
      <c r="Q213" s="288"/>
      <c r="R213" s="288"/>
      <c r="S213" s="265"/>
      <c r="T213" s="265"/>
      <c r="U213" s="265"/>
      <c r="V213" s="265"/>
      <c r="W213" s="265"/>
      <c r="X213" s="265"/>
      <c r="Y213" s="265"/>
      <c r="Z213" s="265"/>
      <c r="AA213" s="265"/>
      <c r="AB213" s="265"/>
      <c r="AC213" s="265"/>
      <c r="AD213" s="265"/>
      <c r="AE213" s="265"/>
      <c r="AF213" s="265"/>
      <c r="AG213" s="265"/>
      <c r="AH213" s="265"/>
      <c r="AI213" s="265"/>
      <c r="AJ213" s="265"/>
      <c r="AK213" s="265"/>
      <c r="AL213" s="265"/>
      <c r="AM213" s="265"/>
      <c r="AN213" s="265"/>
      <c r="AO213" s="265"/>
      <c r="AP213" s="265"/>
      <c r="AQ213" s="288"/>
      <c r="AR213" s="265"/>
      <c r="AS213" s="288"/>
      <c r="AT213" s="288"/>
      <c r="AU213" s="288"/>
      <c r="AV213" s="288"/>
      <c r="AW213" s="288"/>
      <c r="AX213" s="288"/>
      <c r="AY213" s="288"/>
      <c r="AZ213" s="288"/>
      <c r="BA213" s="288"/>
      <c r="BB213" s="288"/>
      <c r="BC213" s="288"/>
      <c r="BD213" s="288"/>
      <c r="BE213" s="288"/>
      <c r="BF213" s="288"/>
      <c r="BG213" s="288"/>
      <c r="BH213" s="288"/>
      <c r="BI213" s="288"/>
      <c r="BJ213" s="288"/>
      <c r="BK213" s="288"/>
      <c r="BL213" s="288"/>
      <c r="BM213" s="288"/>
      <c r="BN213" s="288"/>
      <c r="BO213" s="288"/>
      <c r="BP213" s="288"/>
      <c r="BQ213" s="288"/>
      <c r="BR213" s="288"/>
      <c r="BS213" s="288"/>
      <c r="BT213" s="288"/>
      <c r="BU213" s="288"/>
      <c r="BV213" s="288"/>
      <c r="BW213" s="288"/>
      <c r="BX213" s="288"/>
      <c r="BY213" s="288"/>
      <c r="BZ213" s="288"/>
      <c r="CA213" s="288"/>
      <c r="CB213" s="288"/>
      <c r="CC213" s="288"/>
      <c r="CD213" s="288"/>
      <c r="CE213" s="288"/>
      <c r="CF213" s="288"/>
      <c r="CG213" s="288"/>
      <c r="CH213" s="288"/>
      <c r="CI213" s="288"/>
      <c r="CJ213" s="288"/>
      <c r="CK213" s="288"/>
      <c r="CL213" s="288"/>
      <c r="CM213" s="288"/>
      <c r="CN213" s="288"/>
      <c r="CO213" s="288"/>
      <c r="CP213" s="288"/>
      <c r="CQ213" s="288"/>
      <c r="CR213" s="288"/>
      <c r="CS213" s="288"/>
      <c r="CT213" s="288"/>
      <c r="CU213" s="288"/>
      <c r="CV213" s="288"/>
      <c r="CW213" s="288"/>
      <c r="CX213" s="288"/>
      <c r="CY213" s="288"/>
      <c r="CZ213" s="288"/>
      <c r="DA213" s="288"/>
      <c r="DB213" s="288"/>
      <c r="DC213" s="288"/>
      <c r="DD213" s="288"/>
      <c r="DE213" s="288"/>
      <c r="DF213" s="288"/>
      <c r="DG213" s="288"/>
      <c r="DH213" s="288"/>
      <c r="DI213" s="288"/>
      <c r="DJ213" s="288"/>
      <c r="DK213" s="288"/>
      <c r="DL213" s="288"/>
      <c r="DM213" s="288"/>
      <c r="DN213" s="288"/>
      <c r="DO213" s="288"/>
      <c r="DP213" s="288"/>
      <c r="DQ213" s="288"/>
      <c r="DR213" s="288"/>
      <c r="DS213" s="288"/>
      <c r="DT213" s="288"/>
      <c r="DU213" s="288"/>
      <c r="DV213" s="288"/>
      <c r="DW213" s="288"/>
      <c r="DX213" s="288"/>
      <c r="DY213" s="288"/>
      <c r="DZ213" s="288"/>
      <c r="EA213" s="288"/>
      <c r="EB213" s="288"/>
      <c r="EC213" s="288"/>
    </row>
    <row r="214" spans="1:133" s="291" customFormat="1">
      <c r="A214" s="288"/>
      <c r="B214" s="353"/>
      <c r="C214" s="353"/>
      <c r="D214" s="353"/>
      <c r="E214" s="279"/>
      <c r="F214" s="279"/>
      <c r="G214" s="278"/>
      <c r="H214" s="278"/>
      <c r="I214" s="278"/>
      <c r="J214" s="279"/>
      <c r="K214" s="352"/>
      <c r="L214" s="290"/>
      <c r="M214" s="290"/>
      <c r="N214" s="288"/>
      <c r="O214" s="288"/>
      <c r="P214" s="288"/>
      <c r="Q214" s="288"/>
      <c r="R214" s="288"/>
      <c r="S214" s="265"/>
      <c r="T214" s="265"/>
      <c r="U214" s="265"/>
      <c r="V214" s="265"/>
      <c r="W214" s="265"/>
      <c r="X214" s="265"/>
      <c r="Y214" s="265"/>
      <c r="Z214" s="265"/>
      <c r="AA214" s="265"/>
      <c r="AB214" s="265"/>
      <c r="AC214" s="265"/>
      <c r="AD214" s="265"/>
      <c r="AE214" s="265"/>
      <c r="AF214" s="265"/>
      <c r="AG214" s="265"/>
      <c r="AH214" s="265"/>
      <c r="AI214" s="265"/>
      <c r="AJ214" s="265"/>
      <c r="AK214" s="265"/>
      <c r="AL214" s="265"/>
      <c r="AM214" s="265"/>
      <c r="AN214" s="265"/>
      <c r="AO214" s="265"/>
      <c r="AP214" s="265"/>
      <c r="AQ214" s="288"/>
      <c r="AR214" s="265"/>
      <c r="AS214" s="288"/>
      <c r="AT214" s="288"/>
      <c r="AU214" s="288"/>
      <c r="AV214" s="288"/>
      <c r="AW214" s="288"/>
      <c r="AX214" s="288"/>
      <c r="AY214" s="288"/>
      <c r="AZ214" s="288"/>
      <c r="BA214" s="288"/>
      <c r="BB214" s="288"/>
      <c r="BC214" s="288"/>
      <c r="BD214" s="288"/>
      <c r="BE214" s="288"/>
      <c r="BF214" s="288"/>
      <c r="BG214" s="288"/>
      <c r="BH214" s="288"/>
      <c r="BI214" s="288"/>
      <c r="BJ214" s="288"/>
      <c r="BK214" s="288"/>
      <c r="BL214" s="288"/>
      <c r="BM214" s="288"/>
      <c r="BN214" s="288"/>
      <c r="BO214" s="288"/>
      <c r="BP214" s="288"/>
      <c r="BQ214" s="288"/>
      <c r="BR214" s="288"/>
      <c r="BS214" s="288"/>
      <c r="BT214" s="288"/>
      <c r="BU214" s="288"/>
      <c r="BV214" s="288"/>
      <c r="BW214" s="288"/>
      <c r="BX214" s="288"/>
      <c r="BY214" s="288"/>
      <c r="BZ214" s="288"/>
      <c r="CA214" s="288"/>
      <c r="CB214" s="288"/>
      <c r="CC214" s="288"/>
      <c r="CD214" s="288"/>
      <c r="CE214" s="288"/>
      <c r="CF214" s="288"/>
      <c r="CG214" s="288"/>
      <c r="CH214" s="288"/>
      <c r="CI214" s="288"/>
      <c r="CJ214" s="288"/>
      <c r="CK214" s="288"/>
      <c r="CL214" s="288"/>
      <c r="CM214" s="288"/>
      <c r="CN214" s="288"/>
      <c r="CO214" s="288"/>
      <c r="CP214" s="288"/>
      <c r="CQ214" s="288"/>
      <c r="CR214" s="288"/>
      <c r="CS214" s="288"/>
      <c r="CT214" s="288"/>
      <c r="CU214" s="288"/>
      <c r="CV214" s="288"/>
      <c r="CW214" s="288"/>
      <c r="CX214" s="288"/>
      <c r="CY214" s="288"/>
      <c r="CZ214" s="288"/>
      <c r="DA214" s="288"/>
      <c r="DB214" s="288"/>
      <c r="DC214" s="288"/>
      <c r="DD214" s="288"/>
      <c r="DE214" s="288"/>
      <c r="DF214" s="288"/>
      <c r="DG214" s="288"/>
      <c r="DH214" s="288"/>
      <c r="DI214" s="288"/>
      <c r="DJ214" s="288"/>
      <c r="DK214" s="288"/>
      <c r="DL214" s="288"/>
      <c r="DM214" s="288"/>
      <c r="DN214" s="288"/>
      <c r="DO214" s="288"/>
      <c r="DP214" s="288"/>
      <c r="DQ214" s="288"/>
      <c r="DR214" s="288"/>
      <c r="DS214" s="288"/>
      <c r="DT214" s="288"/>
      <c r="DU214" s="288"/>
      <c r="DV214" s="288"/>
      <c r="DW214" s="288"/>
      <c r="DX214" s="288"/>
      <c r="DY214" s="288"/>
      <c r="DZ214" s="288"/>
      <c r="EA214" s="288"/>
      <c r="EB214" s="288"/>
      <c r="EC214" s="288"/>
    </row>
    <row r="215" spans="1:133" s="291" customFormat="1">
      <c r="A215" s="288"/>
      <c r="B215" s="353"/>
      <c r="C215" s="353"/>
      <c r="D215" s="353"/>
      <c r="E215" s="279"/>
      <c r="F215" s="279"/>
      <c r="G215" s="278"/>
      <c r="H215" s="278"/>
      <c r="I215" s="278"/>
      <c r="J215" s="279"/>
      <c r="K215" s="352"/>
      <c r="L215" s="290"/>
      <c r="M215" s="290"/>
      <c r="N215" s="288"/>
      <c r="O215" s="288"/>
      <c r="P215" s="288"/>
      <c r="Q215" s="288"/>
      <c r="R215" s="288"/>
      <c r="S215" s="265"/>
      <c r="T215" s="265"/>
      <c r="U215" s="265"/>
      <c r="V215" s="265"/>
      <c r="W215" s="265"/>
      <c r="X215" s="265"/>
      <c r="Y215" s="265"/>
      <c r="Z215" s="265"/>
      <c r="AA215" s="265"/>
      <c r="AB215" s="265"/>
      <c r="AC215" s="265"/>
      <c r="AD215" s="265"/>
      <c r="AE215" s="265"/>
      <c r="AF215" s="265"/>
      <c r="AG215" s="265"/>
      <c r="AH215" s="265"/>
      <c r="AI215" s="265"/>
      <c r="AJ215" s="265"/>
      <c r="AK215" s="265"/>
      <c r="AL215" s="265"/>
      <c r="AM215" s="265"/>
      <c r="AN215" s="265"/>
      <c r="AO215" s="265"/>
      <c r="AP215" s="265"/>
      <c r="AQ215" s="288"/>
      <c r="AR215" s="265"/>
      <c r="AS215" s="288"/>
      <c r="AT215" s="288"/>
      <c r="AU215" s="288"/>
      <c r="AV215" s="288"/>
      <c r="AW215" s="288"/>
      <c r="AX215" s="288"/>
      <c r="AY215" s="288"/>
      <c r="AZ215" s="288"/>
      <c r="BA215" s="288"/>
      <c r="BB215" s="288"/>
      <c r="BC215" s="288"/>
      <c r="BD215" s="288"/>
      <c r="BE215" s="288"/>
      <c r="BF215" s="288"/>
      <c r="BG215" s="288"/>
      <c r="BH215" s="288"/>
      <c r="BI215" s="288"/>
      <c r="BJ215" s="288"/>
      <c r="BK215" s="288"/>
      <c r="BL215" s="288"/>
      <c r="BM215" s="288"/>
      <c r="BN215" s="288"/>
      <c r="BO215" s="288"/>
      <c r="BP215" s="288"/>
      <c r="BQ215" s="288"/>
      <c r="BR215" s="288"/>
      <c r="BS215" s="288"/>
      <c r="BT215" s="288"/>
      <c r="BU215" s="288"/>
      <c r="BV215" s="288"/>
      <c r="BW215" s="288"/>
      <c r="BX215" s="288"/>
      <c r="BY215" s="288"/>
      <c r="BZ215" s="288"/>
      <c r="CA215" s="288"/>
      <c r="CB215" s="288"/>
      <c r="CC215" s="288"/>
      <c r="CD215" s="288"/>
      <c r="CE215" s="288"/>
      <c r="CF215" s="288"/>
      <c r="CG215" s="288"/>
      <c r="CH215" s="288"/>
      <c r="CI215" s="288"/>
      <c r="CJ215" s="288"/>
      <c r="CK215" s="288"/>
      <c r="CL215" s="288"/>
      <c r="CM215" s="288"/>
      <c r="CN215" s="288"/>
      <c r="CO215" s="288"/>
      <c r="CP215" s="288"/>
      <c r="CQ215" s="288"/>
      <c r="CR215" s="288"/>
      <c r="CS215" s="288"/>
      <c r="CT215" s="288"/>
      <c r="CU215" s="288"/>
      <c r="CV215" s="288"/>
      <c r="CW215" s="288"/>
      <c r="CX215" s="288"/>
      <c r="CY215" s="288"/>
      <c r="CZ215" s="288"/>
      <c r="DA215" s="288"/>
      <c r="DB215" s="288"/>
      <c r="DC215" s="288"/>
      <c r="DD215" s="288"/>
      <c r="DE215" s="288"/>
      <c r="DF215" s="288"/>
      <c r="DG215" s="288"/>
      <c r="DH215" s="288"/>
      <c r="DI215" s="288"/>
      <c r="DJ215" s="288"/>
      <c r="DK215" s="288"/>
      <c r="DL215" s="288"/>
      <c r="DM215" s="288"/>
      <c r="DN215" s="288"/>
      <c r="DO215" s="288"/>
      <c r="DP215" s="288"/>
      <c r="DQ215" s="288"/>
      <c r="DR215" s="288"/>
      <c r="DS215" s="288"/>
      <c r="DT215" s="288"/>
      <c r="DU215" s="288"/>
      <c r="DV215" s="288"/>
      <c r="DW215" s="288"/>
      <c r="DX215" s="288"/>
      <c r="DY215" s="288"/>
      <c r="DZ215" s="288"/>
      <c r="EA215" s="288"/>
      <c r="EB215" s="288"/>
      <c r="EC215" s="288"/>
    </row>
    <row r="216" spans="1:133" s="291" customFormat="1">
      <c r="A216" s="288"/>
      <c r="B216" s="353"/>
      <c r="C216" s="353"/>
      <c r="D216" s="353"/>
      <c r="E216" s="279"/>
      <c r="F216" s="279"/>
      <c r="G216" s="278"/>
      <c r="H216" s="278"/>
      <c r="I216" s="278"/>
      <c r="J216" s="279"/>
      <c r="K216" s="352"/>
      <c r="L216" s="290"/>
      <c r="M216" s="290"/>
      <c r="N216" s="288"/>
      <c r="O216" s="288"/>
      <c r="P216" s="288"/>
      <c r="Q216" s="288"/>
      <c r="R216" s="288"/>
      <c r="S216" s="265"/>
      <c r="T216" s="265"/>
      <c r="U216" s="265"/>
      <c r="V216" s="265"/>
      <c r="W216" s="265"/>
      <c r="X216" s="265"/>
      <c r="Y216" s="265"/>
      <c r="Z216" s="265"/>
      <c r="AA216" s="265"/>
      <c r="AB216" s="265"/>
      <c r="AC216" s="265"/>
      <c r="AD216" s="265"/>
      <c r="AE216" s="265"/>
      <c r="AF216" s="265"/>
      <c r="AG216" s="265"/>
      <c r="AH216" s="265"/>
      <c r="AI216" s="265"/>
      <c r="AJ216" s="265"/>
      <c r="AK216" s="265"/>
      <c r="AL216" s="265"/>
      <c r="AM216" s="265"/>
      <c r="AN216" s="265"/>
      <c r="AO216" s="265"/>
      <c r="AP216" s="265"/>
      <c r="AQ216" s="288"/>
      <c r="AR216" s="265"/>
      <c r="AS216" s="288"/>
      <c r="AT216" s="288"/>
      <c r="AU216" s="288"/>
      <c r="AV216" s="288"/>
      <c r="AW216" s="288"/>
      <c r="AX216" s="288"/>
      <c r="AY216" s="288"/>
      <c r="AZ216" s="288"/>
      <c r="BA216" s="288"/>
      <c r="BB216" s="288"/>
      <c r="BC216" s="288"/>
      <c r="BD216" s="288"/>
      <c r="BE216" s="288"/>
      <c r="BF216" s="288"/>
      <c r="BG216" s="288"/>
      <c r="BH216" s="288"/>
      <c r="BI216" s="288"/>
      <c r="BJ216" s="288"/>
      <c r="BK216" s="288"/>
      <c r="BL216" s="288"/>
      <c r="BM216" s="288"/>
      <c r="BN216" s="288"/>
      <c r="BO216" s="288"/>
      <c r="BP216" s="288"/>
      <c r="BQ216" s="288"/>
      <c r="BR216" s="288"/>
      <c r="BS216" s="288"/>
      <c r="BT216" s="288"/>
      <c r="BU216" s="288"/>
      <c r="BV216" s="288"/>
      <c r="BW216" s="288"/>
      <c r="BX216" s="288"/>
      <c r="BY216" s="288"/>
      <c r="BZ216" s="288"/>
      <c r="CA216" s="288"/>
      <c r="CB216" s="288"/>
      <c r="CC216" s="288"/>
      <c r="CD216" s="288"/>
      <c r="CE216" s="288"/>
      <c r="CF216" s="288"/>
      <c r="CG216" s="288"/>
      <c r="CH216" s="288"/>
      <c r="CI216" s="288"/>
      <c r="CJ216" s="288"/>
      <c r="CK216" s="288"/>
      <c r="CL216" s="288"/>
      <c r="CM216" s="288"/>
      <c r="CN216" s="288"/>
      <c r="CO216" s="288"/>
      <c r="CP216" s="288"/>
      <c r="CQ216" s="288"/>
      <c r="CR216" s="288"/>
      <c r="CS216" s="288"/>
      <c r="CT216" s="288"/>
      <c r="CU216" s="288"/>
      <c r="CV216" s="288"/>
      <c r="CW216" s="288"/>
      <c r="CX216" s="288"/>
      <c r="CY216" s="288"/>
      <c r="CZ216" s="288"/>
      <c r="DA216" s="288"/>
      <c r="DB216" s="288"/>
      <c r="DC216" s="288"/>
      <c r="DD216" s="288"/>
      <c r="DE216" s="288"/>
      <c r="DF216" s="288"/>
      <c r="DG216" s="288"/>
      <c r="DH216" s="288"/>
      <c r="DI216" s="288"/>
      <c r="DJ216" s="288"/>
      <c r="DK216" s="288"/>
      <c r="DL216" s="288"/>
      <c r="DM216" s="288"/>
      <c r="DN216" s="288"/>
      <c r="DO216" s="288"/>
      <c r="DP216" s="288"/>
      <c r="DQ216" s="288"/>
      <c r="DR216" s="288"/>
      <c r="DS216" s="288"/>
      <c r="DT216" s="288"/>
      <c r="DU216" s="288"/>
      <c r="DV216" s="288"/>
      <c r="DW216" s="288"/>
      <c r="DX216" s="288"/>
      <c r="DY216" s="288"/>
      <c r="DZ216" s="288"/>
      <c r="EA216" s="288"/>
      <c r="EB216" s="288"/>
      <c r="EC216" s="288"/>
    </row>
    <row r="217" spans="1:133" s="291" customFormat="1">
      <c r="A217" s="288"/>
      <c r="B217" s="353"/>
      <c r="C217" s="353"/>
      <c r="D217" s="353"/>
      <c r="E217" s="279"/>
      <c r="F217" s="279"/>
      <c r="G217" s="278"/>
      <c r="H217" s="278"/>
      <c r="I217" s="278"/>
      <c r="J217" s="279"/>
      <c r="K217" s="352"/>
      <c r="L217" s="290"/>
      <c r="M217" s="290"/>
      <c r="N217" s="288"/>
      <c r="O217" s="288"/>
      <c r="P217" s="288"/>
      <c r="Q217" s="288"/>
      <c r="R217" s="288"/>
      <c r="S217" s="265"/>
      <c r="T217" s="265"/>
      <c r="U217" s="265"/>
      <c r="V217" s="265"/>
      <c r="W217" s="265"/>
      <c r="X217" s="265"/>
      <c r="Y217" s="265"/>
      <c r="Z217" s="265"/>
      <c r="AA217" s="265"/>
      <c r="AB217" s="265"/>
      <c r="AC217" s="265"/>
      <c r="AD217" s="265"/>
      <c r="AE217" s="265"/>
      <c r="AF217" s="265"/>
      <c r="AG217" s="265"/>
      <c r="AH217" s="265"/>
      <c r="AI217" s="265"/>
      <c r="AJ217" s="265"/>
      <c r="AK217" s="265"/>
      <c r="AL217" s="265"/>
      <c r="AM217" s="265"/>
      <c r="AN217" s="265"/>
      <c r="AO217" s="265"/>
      <c r="AP217" s="265"/>
      <c r="AQ217" s="288"/>
      <c r="AR217" s="265"/>
      <c r="AS217" s="288"/>
      <c r="AT217" s="288"/>
      <c r="AU217" s="288"/>
      <c r="AV217" s="288"/>
      <c r="AW217" s="288"/>
      <c r="AX217" s="288"/>
      <c r="AY217" s="288"/>
      <c r="AZ217" s="288"/>
      <c r="BA217" s="288"/>
      <c r="BB217" s="288"/>
      <c r="BC217" s="288"/>
      <c r="BD217" s="288"/>
      <c r="BE217" s="288"/>
      <c r="BF217" s="288"/>
      <c r="BG217" s="288"/>
      <c r="BH217" s="288"/>
      <c r="BI217" s="288"/>
      <c r="BJ217" s="288"/>
      <c r="BK217" s="288"/>
      <c r="BL217" s="288"/>
      <c r="BM217" s="288"/>
      <c r="BN217" s="288"/>
      <c r="BO217" s="288"/>
      <c r="BP217" s="288"/>
      <c r="BQ217" s="288"/>
      <c r="BR217" s="288"/>
      <c r="BS217" s="288"/>
      <c r="BT217" s="288"/>
      <c r="BU217" s="288"/>
      <c r="BV217" s="288"/>
      <c r="BW217" s="288"/>
      <c r="BX217" s="288"/>
      <c r="BY217" s="288"/>
      <c r="BZ217" s="288"/>
      <c r="CA217" s="288"/>
      <c r="CB217" s="288"/>
      <c r="CC217" s="288"/>
      <c r="CD217" s="288"/>
      <c r="CE217" s="288"/>
      <c r="CF217" s="288"/>
      <c r="CG217" s="288"/>
      <c r="CH217" s="288"/>
      <c r="CI217" s="288"/>
      <c r="CJ217" s="288"/>
      <c r="CK217" s="288"/>
      <c r="CL217" s="288"/>
      <c r="CM217" s="288"/>
      <c r="CN217" s="288"/>
      <c r="CO217" s="288"/>
      <c r="CP217" s="288"/>
      <c r="CQ217" s="288"/>
      <c r="CR217" s="288"/>
      <c r="CS217" s="288"/>
      <c r="CT217" s="288"/>
      <c r="CU217" s="288"/>
      <c r="CV217" s="288"/>
      <c r="CW217" s="288"/>
      <c r="CX217" s="288"/>
      <c r="CY217" s="288"/>
      <c r="CZ217" s="288"/>
      <c r="DA217" s="288"/>
      <c r="DB217" s="288"/>
      <c r="DC217" s="288"/>
      <c r="DD217" s="288"/>
      <c r="DE217" s="288"/>
      <c r="DF217" s="288"/>
      <c r="DG217" s="288"/>
      <c r="DH217" s="288"/>
      <c r="DI217" s="288"/>
      <c r="DJ217" s="288"/>
      <c r="DK217" s="288"/>
      <c r="DL217" s="288"/>
      <c r="DM217" s="288"/>
      <c r="DN217" s="288"/>
      <c r="DO217" s="288"/>
      <c r="DP217" s="288"/>
      <c r="DQ217" s="288"/>
      <c r="DR217" s="288"/>
      <c r="DS217" s="288"/>
      <c r="DT217" s="288"/>
      <c r="DU217" s="288"/>
      <c r="DV217" s="288"/>
      <c r="DW217" s="288"/>
      <c r="DX217" s="288"/>
      <c r="DY217" s="288"/>
      <c r="DZ217" s="288"/>
      <c r="EA217" s="288"/>
      <c r="EB217" s="288"/>
      <c r="EC217" s="288"/>
    </row>
    <row r="218" spans="1:133" s="291" customFormat="1">
      <c r="A218" s="288"/>
      <c r="B218" s="353"/>
      <c r="C218" s="353"/>
      <c r="D218" s="353"/>
      <c r="E218" s="279"/>
      <c r="F218" s="279"/>
      <c r="G218" s="278"/>
      <c r="H218" s="278"/>
      <c r="I218" s="278"/>
      <c r="J218" s="279"/>
      <c r="K218" s="352"/>
      <c r="L218" s="290"/>
      <c r="M218" s="290"/>
      <c r="N218" s="288"/>
      <c r="O218" s="288"/>
      <c r="P218" s="288"/>
      <c r="Q218" s="288"/>
      <c r="R218" s="288"/>
      <c r="S218" s="265"/>
      <c r="T218" s="265"/>
      <c r="U218" s="265"/>
      <c r="V218" s="265"/>
      <c r="W218" s="265"/>
      <c r="X218" s="265"/>
      <c r="Y218" s="265"/>
      <c r="Z218" s="265"/>
      <c r="AA218" s="265"/>
      <c r="AB218" s="265"/>
      <c r="AC218" s="265"/>
      <c r="AD218" s="265"/>
      <c r="AE218" s="265"/>
      <c r="AF218" s="265"/>
      <c r="AG218" s="265"/>
      <c r="AH218" s="265"/>
      <c r="AI218" s="265"/>
      <c r="AJ218" s="265"/>
      <c r="AK218" s="265"/>
      <c r="AL218" s="265"/>
      <c r="AM218" s="265"/>
      <c r="AN218" s="265"/>
      <c r="AO218" s="265"/>
      <c r="AP218" s="265"/>
      <c r="AQ218" s="288"/>
      <c r="AR218" s="265"/>
      <c r="AS218" s="288"/>
      <c r="AT218" s="288"/>
      <c r="AU218" s="288"/>
      <c r="AV218" s="288"/>
      <c r="AW218" s="288"/>
      <c r="AX218" s="288"/>
      <c r="AY218" s="288"/>
      <c r="AZ218" s="288"/>
      <c r="BA218" s="288"/>
      <c r="BB218" s="288"/>
      <c r="BC218" s="288"/>
      <c r="BD218" s="288"/>
      <c r="BE218" s="288"/>
      <c r="BF218" s="288"/>
      <c r="BG218" s="288"/>
      <c r="BH218" s="288"/>
      <c r="BI218" s="288"/>
      <c r="BJ218" s="288"/>
      <c r="BK218" s="288"/>
      <c r="BL218" s="288"/>
      <c r="BM218" s="288"/>
      <c r="BN218" s="288"/>
      <c r="BO218" s="288"/>
      <c r="BP218" s="288"/>
      <c r="BQ218" s="288"/>
      <c r="BR218" s="288"/>
      <c r="BS218" s="288"/>
      <c r="BT218" s="288"/>
      <c r="BU218" s="288"/>
      <c r="BV218" s="288"/>
      <c r="BW218" s="288"/>
      <c r="BX218" s="288"/>
      <c r="BY218" s="288"/>
      <c r="BZ218" s="288"/>
      <c r="CA218" s="288"/>
      <c r="CB218" s="288"/>
      <c r="CC218" s="288"/>
      <c r="CD218" s="288"/>
      <c r="CE218" s="288"/>
      <c r="CF218" s="288"/>
      <c r="CG218" s="288"/>
      <c r="CH218" s="288"/>
      <c r="CI218" s="288"/>
      <c r="CJ218" s="288"/>
      <c r="CK218" s="288"/>
      <c r="CL218" s="288"/>
      <c r="CM218" s="288"/>
      <c r="CN218" s="288"/>
      <c r="CO218" s="288"/>
      <c r="CP218" s="288"/>
      <c r="CQ218" s="288"/>
      <c r="CR218" s="288"/>
      <c r="CS218" s="288"/>
      <c r="CT218" s="288"/>
      <c r="CU218" s="288"/>
      <c r="CV218" s="288"/>
      <c r="CW218" s="288"/>
      <c r="CX218" s="288"/>
      <c r="CY218" s="288"/>
      <c r="CZ218" s="288"/>
      <c r="DA218" s="288"/>
      <c r="DB218" s="288"/>
      <c r="DC218" s="288"/>
      <c r="DD218" s="288"/>
      <c r="DE218" s="288"/>
      <c r="DF218" s="288"/>
      <c r="DG218" s="288"/>
      <c r="DH218" s="288"/>
      <c r="DI218" s="288"/>
      <c r="DJ218" s="288"/>
      <c r="DK218" s="288"/>
      <c r="DL218" s="288"/>
      <c r="DM218" s="288"/>
      <c r="DN218" s="288"/>
      <c r="DO218" s="288"/>
      <c r="DP218" s="288"/>
      <c r="DQ218" s="288"/>
      <c r="DR218" s="288"/>
      <c r="DS218" s="288"/>
      <c r="DT218" s="288"/>
      <c r="DU218" s="288"/>
      <c r="DV218" s="288"/>
      <c r="DW218" s="288"/>
      <c r="DX218" s="288"/>
      <c r="DY218" s="288"/>
      <c r="DZ218" s="288"/>
      <c r="EA218" s="288"/>
      <c r="EB218" s="288"/>
      <c r="EC218" s="288"/>
    </row>
    <row r="219" spans="1:133" s="291" customFormat="1">
      <c r="A219" s="288"/>
      <c r="B219" s="353"/>
      <c r="C219" s="353"/>
      <c r="D219" s="353"/>
      <c r="E219" s="279"/>
      <c r="F219" s="279"/>
      <c r="G219" s="278"/>
      <c r="H219" s="278"/>
      <c r="I219" s="278"/>
      <c r="J219" s="279"/>
      <c r="K219" s="352"/>
      <c r="L219" s="290"/>
      <c r="M219" s="290"/>
      <c r="N219" s="288"/>
      <c r="O219" s="288"/>
      <c r="P219" s="288"/>
      <c r="Q219" s="288"/>
      <c r="R219" s="288"/>
      <c r="S219" s="265"/>
      <c r="T219" s="265"/>
      <c r="U219" s="265"/>
      <c r="V219" s="265"/>
      <c r="W219" s="265"/>
      <c r="X219" s="265"/>
      <c r="Y219" s="265"/>
      <c r="Z219" s="265"/>
      <c r="AA219" s="265"/>
      <c r="AB219" s="265"/>
      <c r="AC219" s="265"/>
      <c r="AD219" s="265"/>
      <c r="AE219" s="265"/>
      <c r="AF219" s="265"/>
      <c r="AG219" s="265"/>
      <c r="AH219" s="265"/>
      <c r="AI219" s="265"/>
      <c r="AJ219" s="265"/>
      <c r="AK219" s="265"/>
      <c r="AL219" s="265"/>
      <c r="AM219" s="265"/>
      <c r="AN219" s="265"/>
      <c r="AO219" s="265"/>
      <c r="AP219" s="265"/>
      <c r="AQ219" s="288"/>
      <c r="AR219" s="265"/>
      <c r="AS219" s="288"/>
      <c r="AT219" s="288"/>
      <c r="AU219" s="288"/>
      <c r="AV219" s="288"/>
      <c r="AW219" s="288"/>
      <c r="AX219" s="288"/>
      <c r="AY219" s="288"/>
      <c r="AZ219" s="288"/>
      <c r="BA219" s="288"/>
      <c r="BB219" s="288"/>
      <c r="BC219" s="288"/>
      <c r="BD219" s="288"/>
      <c r="BE219" s="288"/>
      <c r="BF219" s="288"/>
      <c r="BG219" s="288"/>
      <c r="BH219" s="288"/>
      <c r="BI219" s="288"/>
      <c r="BJ219" s="288"/>
      <c r="BK219" s="288"/>
      <c r="BL219" s="288"/>
      <c r="BM219" s="288"/>
      <c r="BN219" s="288"/>
      <c r="BO219" s="288"/>
      <c r="BP219" s="288"/>
      <c r="BQ219" s="288"/>
      <c r="BR219" s="288"/>
      <c r="BS219" s="288"/>
      <c r="BT219" s="288"/>
      <c r="BU219" s="288"/>
      <c r="BV219" s="288"/>
      <c r="BW219" s="288"/>
      <c r="BX219" s="288"/>
      <c r="BY219" s="288"/>
      <c r="BZ219" s="288"/>
      <c r="CA219" s="288"/>
      <c r="CB219" s="288"/>
      <c r="CC219" s="288"/>
      <c r="CD219" s="288"/>
      <c r="CE219" s="288"/>
      <c r="CF219" s="288"/>
      <c r="CG219" s="288"/>
      <c r="CH219" s="288"/>
      <c r="CI219" s="288"/>
      <c r="CJ219" s="288"/>
      <c r="CK219" s="288"/>
      <c r="CL219" s="288"/>
      <c r="CM219" s="288"/>
      <c r="CN219" s="288"/>
      <c r="CO219" s="288"/>
      <c r="CP219" s="288"/>
      <c r="CQ219" s="288"/>
      <c r="CR219" s="288"/>
      <c r="CS219" s="288"/>
      <c r="CT219" s="288"/>
      <c r="CU219" s="288"/>
      <c r="CV219" s="288"/>
      <c r="CW219" s="288"/>
      <c r="CX219" s="288"/>
      <c r="CY219" s="288"/>
      <c r="CZ219" s="288"/>
      <c r="DA219" s="288"/>
      <c r="DB219" s="288"/>
      <c r="DC219" s="288"/>
      <c r="DD219" s="288"/>
      <c r="DE219" s="288"/>
      <c r="DF219" s="288"/>
      <c r="DG219" s="288"/>
      <c r="DH219" s="288"/>
      <c r="DI219" s="288"/>
      <c r="DJ219" s="288"/>
      <c r="DK219" s="288"/>
      <c r="DL219" s="288"/>
      <c r="DM219" s="288"/>
      <c r="DN219" s="288"/>
      <c r="DO219" s="288"/>
      <c r="DP219" s="288"/>
      <c r="DQ219" s="288"/>
      <c r="DR219" s="288"/>
      <c r="DS219" s="288"/>
      <c r="DT219" s="288"/>
      <c r="DU219" s="288"/>
      <c r="DV219" s="288"/>
      <c r="DW219" s="288"/>
      <c r="DX219" s="288"/>
      <c r="DY219" s="288"/>
      <c r="DZ219" s="288"/>
      <c r="EA219" s="288"/>
      <c r="EB219" s="288"/>
      <c r="EC219" s="288"/>
    </row>
    <row r="220" spans="1:133" s="291" customFormat="1">
      <c r="A220" s="288"/>
      <c r="B220" s="353"/>
      <c r="C220" s="353"/>
      <c r="D220" s="353"/>
      <c r="E220" s="279"/>
      <c r="F220" s="279"/>
      <c r="G220" s="278"/>
      <c r="H220" s="278"/>
      <c r="I220" s="278"/>
      <c r="J220" s="279"/>
      <c r="K220" s="352"/>
      <c r="L220" s="290"/>
      <c r="M220" s="290"/>
      <c r="N220" s="288"/>
      <c r="O220" s="288"/>
      <c r="P220" s="288"/>
      <c r="Q220" s="288"/>
      <c r="R220" s="288"/>
      <c r="S220" s="265"/>
      <c r="T220" s="265"/>
      <c r="U220" s="265"/>
      <c r="V220" s="265"/>
      <c r="W220" s="265"/>
      <c r="X220" s="265"/>
      <c r="Y220" s="265"/>
      <c r="Z220" s="265"/>
      <c r="AA220" s="265"/>
      <c r="AB220" s="265"/>
      <c r="AC220" s="265"/>
      <c r="AD220" s="265"/>
      <c r="AE220" s="265"/>
      <c r="AF220" s="265"/>
      <c r="AG220" s="265"/>
      <c r="AH220" s="265"/>
      <c r="AI220" s="265"/>
      <c r="AJ220" s="265"/>
      <c r="AK220" s="265"/>
      <c r="AL220" s="265"/>
      <c r="AM220" s="265"/>
      <c r="AN220" s="265"/>
      <c r="AO220" s="265"/>
      <c r="AP220" s="265"/>
      <c r="AQ220" s="288"/>
      <c r="AR220" s="265"/>
      <c r="AS220" s="288"/>
      <c r="AT220" s="288"/>
      <c r="AU220" s="288"/>
      <c r="AV220" s="288"/>
      <c r="AW220" s="288"/>
      <c r="AX220" s="288"/>
      <c r="AY220" s="288"/>
      <c r="AZ220" s="288"/>
      <c r="BA220" s="288"/>
      <c r="BB220" s="288"/>
      <c r="BC220" s="288"/>
      <c r="BD220" s="288"/>
      <c r="BE220" s="288"/>
      <c r="BF220" s="288"/>
      <c r="BG220" s="288"/>
      <c r="BH220" s="288"/>
      <c r="BI220" s="288"/>
      <c r="BJ220" s="288"/>
      <c r="BK220" s="288"/>
      <c r="BL220" s="288"/>
      <c r="BM220" s="288"/>
      <c r="BN220" s="288"/>
      <c r="BO220" s="288"/>
      <c r="BP220" s="288"/>
      <c r="BQ220" s="288"/>
      <c r="BR220" s="288"/>
      <c r="BS220" s="288"/>
      <c r="BT220" s="288"/>
      <c r="BU220" s="288"/>
      <c r="BV220" s="288"/>
      <c r="BW220" s="288"/>
      <c r="BX220" s="288"/>
      <c r="BY220" s="288"/>
      <c r="BZ220" s="288"/>
      <c r="CA220" s="288"/>
      <c r="CB220" s="288"/>
      <c r="CC220" s="288"/>
      <c r="CD220" s="288"/>
      <c r="CE220" s="288"/>
      <c r="CF220" s="288"/>
      <c r="CG220" s="288"/>
      <c r="CH220" s="288"/>
      <c r="CI220" s="288"/>
      <c r="CJ220" s="288"/>
      <c r="CK220" s="288"/>
      <c r="CL220" s="288"/>
      <c r="CM220" s="288"/>
      <c r="CN220" s="288"/>
      <c r="CO220" s="288"/>
      <c r="CP220" s="288"/>
      <c r="CQ220" s="288"/>
      <c r="CR220" s="288"/>
      <c r="CS220" s="288"/>
      <c r="CT220" s="288"/>
      <c r="CU220" s="288"/>
      <c r="CV220" s="288"/>
      <c r="CW220" s="288"/>
      <c r="CX220" s="288"/>
      <c r="CY220" s="288"/>
      <c r="CZ220" s="288"/>
      <c r="DA220" s="288"/>
      <c r="DB220" s="288"/>
      <c r="DC220" s="288"/>
      <c r="DD220" s="288"/>
      <c r="DE220" s="288"/>
      <c r="DF220" s="288"/>
      <c r="DG220" s="288"/>
      <c r="DH220" s="288"/>
      <c r="DI220" s="288"/>
      <c r="DJ220" s="288"/>
      <c r="DK220" s="288"/>
      <c r="DL220" s="288"/>
      <c r="DM220" s="288"/>
      <c r="DN220" s="288"/>
      <c r="DO220" s="288"/>
      <c r="DP220" s="288"/>
      <c r="DQ220" s="288"/>
      <c r="DR220" s="288"/>
      <c r="DS220" s="288"/>
      <c r="DT220" s="288"/>
      <c r="DU220" s="288"/>
      <c r="DV220" s="288"/>
      <c r="DW220" s="288"/>
      <c r="DX220" s="288"/>
      <c r="DY220" s="288"/>
      <c r="DZ220" s="288"/>
      <c r="EA220" s="288"/>
      <c r="EB220" s="288"/>
      <c r="EC220" s="288"/>
    </row>
    <row r="221" spans="1:133" s="291" customFormat="1">
      <c r="A221" s="288"/>
      <c r="B221" s="353"/>
      <c r="C221" s="353"/>
      <c r="D221" s="353"/>
      <c r="E221" s="279"/>
      <c r="F221" s="279"/>
      <c r="G221" s="278"/>
      <c r="H221" s="278"/>
      <c r="I221" s="278"/>
      <c r="J221" s="279"/>
      <c r="K221" s="352"/>
      <c r="L221" s="290"/>
      <c r="M221" s="290"/>
      <c r="N221" s="288"/>
      <c r="O221" s="288"/>
      <c r="P221" s="288"/>
      <c r="Q221" s="288"/>
      <c r="R221" s="288"/>
      <c r="S221" s="265"/>
      <c r="T221" s="265"/>
      <c r="U221" s="265"/>
      <c r="V221" s="265"/>
      <c r="W221" s="265"/>
      <c r="X221" s="265"/>
      <c r="Y221" s="265"/>
      <c r="Z221" s="265"/>
      <c r="AA221" s="265"/>
      <c r="AB221" s="265"/>
      <c r="AC221" s="265"/>
      <c r="AD221" s="265"/>
      <c r="AE221" s="265"/>
      <c r="AF221" s="265"/>
      <c r="AG221" s="265"/>
      <c r="AH221" s="265"/>
      <c r="AI221" s="265"/>
      <c r="AJ221" s="265"/>
      <c r="AK221" s="265"/>
      <c r="AL221" s="265"/>
      <c r="AM221" s="265"/>
      <c r="AN221" s="265"/>
      <c r="AO221" s="265"/>
      <c r="AP221" s="265"/>
      <c r="AQ221" s="288"/>
      <c r="AR221" s="265"/>
      <c r="AS221" s="288"/>
      <c r="AT221" s="288"/>
      <c r="AU221" s="288"/>
      <c r="AV221" s="288"/>
      <c r="AW221" s="288"/>
      <c r="AX221" s="288"/>
      <c r="AY221" s="288"/>
      <c r="AZ221" s="288"/>
      <c r="BA221" s="288"/>
      <c r="BB221" s="288"/>
      <c r="BC221" s="288"/>
      <c r="BD221" s="288"/>
      <c r="BE221" s="288"/>
      <c r="BF221" s="288"/>
      <c r="BG221" s="288"/>
      <c r="BH221" s="288"/>
      <c r="BI221" s="288"/>
      <c r="BJ221" s="288"/>
      <c r="BK221" s="288"/>
      <c r="BL221" s="288"/>
      <c r="BM221" s="288"/>
      <c r="BN221" s="288"/>
      <c r="BO221" s="288"/>
      <c r="BP221" s="288"/>
      <c r="BQ221" s="288"/>
      <c r="BR221" s="288"/>
      <c r="BS221" s="288"/>
      <c r="BT221" s="288"/>
      <c r="BU221" s="288"/>
      <c r="BV221" s="288"/>
      <c r="BW221" s="288"/>
      <c r="BX221" s="288"/>
      <c r="BY221" s="288"/>
      <c r="BZ221" s="288"/>
      <c r="CA221" s="288"/>
      <c r="CB221" s="288"/>
      <c r="CC221" s="288"/>
      <c r="CD221" s="288"/>
      <c r="CE221" s="288"/>
      <c r="CF221" s="288"/>
      <c r="CG221" s="288"/>
      <c r="CH221" s="288"/>
      <c r="CI221" s="288"/>
      <c r="CJ221" s="288"/>
      <c r="CK221" s="288"/>
      <c r="CL221" s="288"/>
      <c r="CM221" s="288"/>
      <c r="CN221" s="288"/>
      <c r="CO221" s="288"/>
      <c r="CP221" s="288"/>
      <c r="CQ221" s="288"/>
      <c r="CR221" s="288"/>
      <c r="CS221" s="288"/>
      <c r="CT221" s="288"/>
      <c r="CU221" s="288"/>
      <c r="CV221" s="288"/>
      <c r="CW221" s="288"/>
      <c r="CX221" s="288"/>
      <c r="CY221" s="288"/>
      <c r="CZ221" s="288"/>
      <c r="DA221" s="288"/>
      <c r="DB221" s="288"/>
      <c r="DC221" s="288"/>
      <c r="DD221" s="288"/>
      <c r="DE221" s="288"/>
      <c r="DF221" s="288"/>
      <c r="DG221" s="288"/>
      <c r="DH221" s="288"/>
      <c r="DI221" s="288"/>
      <c r="DJ221" s="288"/>
      <c r="DK221" s="288"/>
      <c r="DL221" s="288"/>
      <c r="DM221" s="288"/>
      <c r="DN221" s="288"/>
      <c r="DO221" s="288"/>
      <c r="DP221" s="288"/>
      <c r="DQ221" s="288"/>
      <c r="DR221" s="288"/>
      <c r="DS221" s="288"/>
      <c r="DT221" s="288"/>
      <c r="DU221" s="288"/>
      <c r="DV221" s="288"/>
      <c r="DW221" s="288"/>
      <c r="DX221" s="288"/>
      <c r="DY221" s="288"/>
      <c r="DZ221" s="288"/>
      <c r="EA221" s="288"/>
      <c r="EB221" s="288"/>
      <c r="EC221" s="288"/>
    </row>
    <row r="222" spans="1:133" s="291" customFormat="1">
      <c r="A222" s="288"/>
      <c r="B222" s="353"/>
      <c r="C222" s="353"/>
      <c r="D222" s="353"/>
      <c r="E222" s="279"/>
      <c r="F222" s="279"/>
      <c r="G222" s="278"/>
      <c r="H222" s="278"/>
      <c r="I222" s="278"/>
      <c r="J222" s="279"/>
      <c r="K222" s="352"/>
      <c r="L222" s="290"/>
      <c r="M222" s="290"/>
      <c r="N222" s="288"/>
      <c r="O222" s="288"/>
      <c r="P222" s="288"/>
      <c r="Q222" s="288"/>
      <c r="R222" s="288"/>
      <c r="S222" s="265"/>
      <c r="T222" s="265"/>
      <c r="U222" s="265"/>
      <c r="V222" s="265"/>
      <c r="W222" s="265"/>
      <c r="X222" s="265"/>
      <c r="Y222" s="265"/>
      <c r="Z222" s="265"/>
      <c r="AA222" s="265"/>
      <c r="AB222" s="265"/>
      <c r="AC222" s="265"/>
      <c r="AD222" s="265"/>
      <c r="AE222" s="265"/>
      <c r="AF222" s="265"/>
      <c r="AG222" s="265"/>
      <c r="AH222" s="265"/>
      <c r="AI222" s="265"/>
      <c r="AJ222" s="265"/>
      <c r="AK222" s="265"/>
      <c r="AL222" s="265"/>
      <c r="AM222" s="265"/>
      <c r="AN222" s="265"/>
      <c r="AO222" s="265"/>
      <c r="AP222" s="265"/>
      <c r="AQ222" s="288"/>
      <c r="AR222" s="265"/>
      <c r="AS222" s="288"/>
      <c r="AT222" s="288"/>
      <c r="AU222" s="288"/>
      <c r="AV222" s="288"/>
      <c r="AW222" s="288"/>
      <c r="AX222" s="288"/>
      <c r="AY222" s="288"/>
      <c r="AZ222" s="288"/>
      <c r="BA222" s="288"/>
      <c r="BB222" s="288"/>
      <c r="BC222" s="288"/>
      <c r="BD222" s="288"/>
      <c r="BE222" s="288"/>
      <c r="BF222" s="288"/>
      <c r="BG222" s="288"/>
      <c r="BH222" s="288"/>
      <c r="BI222" s="288"/>
      <c r="BJ222" s="288"/>
      <c r="BK222" s="288"/>
      <c r="BL222" s="288"/>
      <c r="BM222" s="288"/>
      <c r="BN222" s="288"/>
      <c r="BO222" s="288"/>
      <c r="BP222" s="288"/>
      <c r="BQ222" s="288"/>
      <c r="BR222" s="288"/>
      <c r="BS222" s="288"/>
      <c r="BT222" s="288"/>
      <c r="BU222" s="288"/>
      <c r="BV222" s="288"/>
      <c r="BW222" s="288"/>
      <c r="BX222" s="288"/>
      <c r="BY222" s="288"/>
      <c r="BZ222" s="288"/>
      <c r="CA222" s="288"/>
      <c r="CB222" s="288"/>
      <c r="CC222" s="288"/>
      <c r="CD222" s="288"/>
      <c r="CE222" s="288"/>
      <c r="CF222" s="288"/>
      <c r="CG222" s="288"/>
      <c r="CH222" s="288"/>
      <c r="CI222" s="288"/>
      <c r="CJ222" s="288"/>
      <c r="CK222" s="288"/>
      <c r="CL222" s="288"/>
      <c r="CM222" s="288"/>
      <c r="CN222" s="288"/>
      <c r="CO222" s="288"/>
      <c r="CP222" s="288"/>
      <c r="CQ222" s="288"/>
      <c r="CR222" s="288"/>
      <c r="CS222" s="288"/>
      <c r="CT222" s="288"/>
      <c r="CU222" s="288"/>
      <c r="CV222" s="288"/>
      <c r="CW222" s="288"/>
      <c r="CX222" s="288"/>
      <c r="CY222" s="288"/>
      <c r="CZ222" s="288"/>
      <c r="DA222" s="288"/>
      <c r="DB222" s="288"/>
      <c r="DC222" s="288"/>
      <c r="DD222" s="288"/>
      <c r="DE222" s="288"/>
      <c r="DF222" s="288"/>
      <c r="DG222" s="288"/>
      <c r="DH222" s="288"/>
      <c r="DI222" s="288"/>
      <c r="DJ222" s="288"/>
      <c r="DK222" s="288"/>
      <c r="DL222" s="288"/>
      <c r="DM222" s="288"/>
      <c r="DN222" s="288"/>
      <c r="DO222" s="288"/>
      <c r="DP222" s="288"/>
      <c r="DQ222" s="288"/>
      <c r="DR222" s="288"/>
      <c r="DS222" s="288"/>
      <c r="DT222" s="288"/>
      <c r="DU222" s="288"/>
      <c r="DV222" s="288"/>
      <c r="DW222" s="288"/>
      <c r="DX222" s="288"/>
      <c r="DY222" s="288"/>
      <c r="DZ222" s="288"/>
      <c r="EA222" s="288"/>
      <c r="EB222" s="288"/>
      <c r="EC222" s="288"/>
    </row>
    <row r="223" spans="1:133" s="291" customFormat="1">
      <c r="A223" s="288"/>
      <c r="B223" s="353"/>
      <c r="C223" s="353"/>
      <c r="D223" s="353"/>
      <c r="E223" s="279"/>
      <c r="F223" s="279"/>
      <c r="G223" s="278"/>
      <c r="H223" s="278"/>
      <c r="I223" s="278"/>
      <c r="J223" s="279"/>
      <c r="K223" s="352"/>
      <c r="L223" s="290"/>
      <c r="M223" s="290"/>
      <c r="N223" s="288"/>
      <c r="O223" s="288"/>
      <c r="P223" s="288"/>
      <c r="Q223" s="288"/>
      <c r="R223" s="288"/>
      <c r="S223" s="265"/>
      <c r="T223" s="265"/>
      <c r="U223" s="265"/>
      <c r="V223" s="265"/>
      <c r="W223" s="265"/>
      <c r="X223" s="265"/>
      <c r="Y223" s="265"/>
      <c r="Z223" s="265"/>
      <c r="AA223" s="265"/>
      <c r="AB223" s="265"/>
      <c r="AC223" s="265"/>
      <c r="AD223" s="265"/>
      <c r="AE223" s="265"/>
      <c r="AF223" s="265"/>
      <c r="AG223" s="265"/>
      <c r="AH223" s="265"/>
      <c r="AI223" s="265"/>
      <c r="AJ223" s="265"/>
      <c r="AK223" s="265"/>
      <c r="AL223" s="265"/>
      <c r="AM223" s="265"/>
      <c r="AN223" s="265"/>
      <c r="AO223" s="265"/>
      <c r="AP223" s="265"/>
      <c r="AQ223" s="288"/>
      <c r="AR223" s="265"/>
      <c r="AS223" s="288"/>
      <c r="AT223" s="288"/>
      <c r="AU223" s="288"/>
      <c r="AV223" s="288"/>
      <c r="AW223" s="288"/>
      <c r="AX223" s="288"/>
      <c r="AY223" s="288"/>
      <c r="AZ223" s="288"/>
      <c r="BA223" s="288"/>
      <c r="BB223" s="288"/>
      <c r="BC223" s="288"/>
      <c r="BD223" s="288"/>
      <c r="BE223" s="288"/>
      <c r="BF223" s="288"/>
      <c r="BG223" s="288"/>
      <c r="BH223" s="288"/>
      <c r="BI223" s="288"/>
      <c r="BJ223" s="288"/>
      <c r="BK223" s="288"/>
      <c r="BL223" s="288"/>
      <c r="BM223" s="288"/>
      <c r="BN223" s="288"/>
      <c r="BO223" s="288"/>
      <c r="BP223" s="288"/>
      <c r="BQ223" s="288"/>
      <c r="BR223" s="288"/>
      <c r="BS223" s="288"/>
      <c r="BT223" s="288"/>
      <c r="BU223" s="288"/>
      <c r="BV223" s="288"/>
      <c r="BW223" s="288"/>
      <c r="BX223" s="288"/>
      <c r="BY223" s="288"/>
      <c r="BZ223" s="288"/>
      <c r="CA223" s="288"/>
      <c r="CB223" s="288"/>
      <c r="CC223" s="288"/>
      <c r="CD223" s="288"/>
      <c r="CE223" s="288"/>
      <c r="CF223" s="288"/>
      <c r="CG223" s="288"/>
      <c r="CH223" s="288"/>
      <c r="CI223" s="288"/>
      <c r="CJ223" s="288"/>
      <c r="CK223" s="288"/>
      <c r="CL223" s="288"/>
      <c r="CM223" s="288"/>
      <c r="CN223" s="288"/>
      <c r="CO223" s="288"/>
      <c r="CP223" s="288"/>
      <c r="CQ223" s="288"/>
      <c r="CR223" s="288"/>
      <c r="CS223" s="288"/>
      <c r="CT223" s="288"/>
      <c r="CU223" s="288"/>
      <c r="CV223" s="288"/>
      <c r="CW223" s="288"/>
      <c r="CX223" s="288"/>
      <c r="CY223" s="288"/>
      <c r="CZ223" s="288"/>
      <c r="DA223" s="288"/>
      <c r="DB223" s="288"/>
      <c r="DC223" s="288"/>
      <c r="DD223" s="288"/>
      <c r="DE223" s="288"/>
      <c r="DF223" s="288"/>
      <c r="DG223" s="288"/>
      <c r="DH223" s="288"/>
      <c r="DI223" s="288"/>
      <c r="DJ223" s="288"/>
      <c r="DK223" s="288"/>
      <c r="DL223" s="288"/>
      <c r="DM223" s="288"/>
      <c r="DN223" s="288"/>
      <c r="DO223" s="288"/>
      <c r="DP223" s="288"/>
      <c r="DQ223" s="288"/>
      <c r="DR223" s="288"/>
      <c r="DS223" s="288"/>
      <c r="DT223" s="288"/>
      <c r="DU223" s="288"/>
      <c r="DV223" s="288"/>
      <c r="DW223" s="288"/>
      <c r="DX223" s="288"/>
      <c r="DY223" s="288"/>
      <c r="DZ223" s="288"/>
      <c r="EA223" s="288"/>
      <c r="EB223" s="288"/>
      <c r="EC223" s="288"/>
    </row>
    <row r="224" spans="1:133" s="291" customFormat="1">
      <c r="A224" s="288"/>
      <c r="B224" s="353"/>
      <c r="C224" s="353"/>
      <c r="D224" s="353"/>
      <c r="E224" s="279"/>
      <c r="F224" s="279"/>
      <c r="G224" s="278"/>
      <c r="H224" s="278"/>
      <c r="I224" s="278"/>
      <c r="J224" s="279"/>
      <c r="K224" s="352"/>
      <c r="L224" s="290"/>
      <c r="M224" s="290"/>
      <c r="N224" s="288"/>
      <c r="O224" s="288"/>
      <c r="P224" s="288"/>
      <c r="Q224" s="288"/>
      <c r="R224" s="288"/>
      <c r="S224" s="265"/>
      <c r="T224" s="265"/>
      <c r="U224" s="265"/>
      <c r="V224" s="265"/>
      <c r="W224" s="265"/>
      <c r="X224" s="265"/>
      <c r="Y224" s="265"/>
      <c r="Z224" s="265"/>
      <c r="AA224" s="265"/>
      <c r="AB224" s="265"/>
      <c r="AC224" s="265"/>
      <c r="AD224" s="265"/>
      <c r="AE224" s="265"/>
      <c r="AF224" s="265"/>
      <c r="AG224" s="265"/>
      <c r="AH224" s="265"/>
      <c r="AI224" s="265"/>
      <c r="AJ224" s="265"/>
      <c r="AK224" s="265"/>
      <c r="AL224" s="265"/>
      <c r="AM224" s="265"/>
      <c r="AN224" s="265"/>
      <c r="AO224" s="265"/>
      <c r="AP224" s="265"/>
      <c r="AQ224" s="288"/>
      <c r="AR224" s="265"/>
      <c r="AS224" s="288"/>
      <c r="AT224" s="288"/>
      <c r="AU224" s="288"/>
      <c r="AV224" s="288"/>
      <c r="AW224" s="288"/>
      <c r="AX224" s="288"/>
      <c r="AY224" s="288"/>
      <c r="AZ224" s="288"/>
      <c r="BA224" s="288"/>
      <c r="BB224" s="288"/>
      <c r="BC224" s="288"/>
      <c r="BD224" s="288"/>
      <c r="BE224" s="288"/>
      <c r="BF224" s="288"/>
      <c r="BG224" s="288"/>
      <c r="BH224" s="288"/>
      <c r="BI224" s="288"/>
      <c r="BJ224" s="288"/>
      <c r="BK224" s="288"/>
      <c r="BL224" s="288"/>
      <c r="BM224" s="288"/>
      <c r="BN224" s="288"/>
      <c r="BO224" s="288"/>
      <c r="BP224" s="288"/>
      <c r="BQ224" s="288"/>
      <c r="BR224" s="288"/>
      <c r="BS224" s="288"/>
      <c r="BT224" s="288"/>
      <c r="BU224" s="288"/>
      <c r="BV224" s="288"/>
      <c r="BW224" s="288"/>
      <c r="BX224" s="288"/>
      <c r="BY224" s="288"/>
      <c r="BZ224" s="288"/>
      <c r="CA224" s="288"/>
      <c r="CB224" s="288"/>
      <c r="CC224" s="288"/>
      <c r="CD224" s="288"/>
      <c r="CE224" s="288"/>
      <c r="CF224" s="288"/>
      <c r="CG224" s="288"/>
      <c r="CH224" s="288"/>
      <c r="CI224" s="288"/>
      <c r="CJ224" s="288"/>
      <c r="CK224" s="288"/>
      <c r="CL224" s="288"/>
      <c r="CM224" s="288"/>
      <c r="CN224" s="288"/>
      <c r="CO224" s="288"/>
      <c r="CP224" s="288"/>
      <c r="CQ224" s="288"/>
      <c r="CR224" s="288"/>
      <c r="CS224" s="288"/>
      <c r="CT224" s="288"/>
      <c r="CU224" s="288"/>
      <c r="CV224" s="288"/>
      <c r="CW224" s="288"/>
      <c r="CX224" s="288"/>
      <c r="CY224" s="288"/>
      <c r="CZ224" s="288"/>
      <c r="DA224" s="288"/>
      <c r="DB224" s="288"/>
      <c r="DC224" s="288"/>
      <c r="DD224" s="288"/>
      <c r="DE224" s="288"/>
      <c r="DF224" s="288"/>
      <c r="DG224" s="288"/>
      <c r="DH224" s="288"/>
      <c r="DI224" s="288"/>
      <c r="DJ224" s="288"/>
      <c r="DK224" s="288"/>
      <c r="DL224" s="288"/>
      <c r="DM224" s="288"/>
      <c r="DN224" s="288"/>
      <c r="DO224" s="288"/>
      <c r="DP224" s="288"/>
      <c r="DQ224" s="288"/>
      <c r="DR224" s="288"/>
      <c r="DS224" s="288"/>
      <c r="DT224" s="288"/>
      <c r="DU224" s="288"/>
      <c r="DV224" s="288"/>
      <c r="DW224" s="288"/>
      <c r="DX224" s="288"/>
      <c r="DY224" s="288"/>
      <c r="DZ224" s="288"/>
      <c r="EA224" s="288"/>
      <c r="EB224" s="288"/>
      <c r="EC224" s="288"/>
    </row>
    <row r="225" spans="1:133" s="291" customFormat="1">
      <c r="A225" s="288"/>
      <c r="B225" s="353"/>
      <c r="C225" s="353"/>
      <c r="D225" s="353"/>
      <c r="E225" s="279"/>
      <c r="F225" s="279"/>
      <c r="G225" s="278"/>
      <c r="H225" s="278"/>
      <c r="I225" s="278"/>
      <c r="J225" s="279"/>
      <c r="K225" s="352"/>
      <c r="L225" s="290"/>
      <c r="M225" s="290"/>
      <c r="N225" s="288"/>
      <c r="O225" s="288"/>
      <c r="P225" s="288"/>
      <c r="Q225" s="288"/>
      <c r="R225" s="288"/>
      <c r="S225" s="265"/>
      <c r="T225" s="265"/>
      <c r="U225" s="265"/>
      <c r="V225" s="265"/>
      <c r="W225" s="265"/>
      <c r="X225" s="265"/>
      <c r="Y225" s="265"/>
      <c r="Z225" s="265"/>
      <c r="AA225" s="265"/>
      <c r="AB225" s="265"/>
      <c r="AC225" s="265"/>
      <c r="AD225" s="265"/>
      <c r="AE225" s="265"/>
      <c r="AF225" s="265"/>
      <c r="AG225" s="265"/>
      <c r="AH225" s="265"/>
      <c r="AI225" s="265"/>
      <c r="AJ225" s="265"/>
      <c r="AK225" s="265"/>
      <c r="AL225" s="265"/>
      <c r="AM225" s="265"/>
      <c r="AN225" s="265"/>
      <c r="AO225" s="265"/>
      <c r="AP225" s="265"/>
      <c r="AQ225" s="288"/>
      <c r="AR225" s="265"/>
      <c r="AS225" s="288"/>
      <c r="AT225" s="288"/>
      <c r="AU225" s="288"/>
      <c r="AV225" s="288"/>
      <c r="AW225" s="288"/>
      <c r="AX225" s="288"/>
      <c r="AY225" s="288"/>
      <c r="AZ225" s="288"/>
      <c r="BA225" s="288"/>
      <c r="BB225" s="288"/>
      <c r="BC225" s="288"/>
      <c r="BD225" s="288"/>
      <c r="BE225" s="288"/>
      <c r="BF225" s="288"/>
      <c r="BG225" s="288"/>
      <c r="BH225" s="288"/>
      <c r="BI225" s="288"/>
      <c r="BJ225" s="288"/>
      <c r="BK225" s="288"/>
      <c r="BL225" s="288"/>
      <c r="BM225" s="288"/>
      <c r="BN225" s="288"/>
      <c r="BO225" s="288"/>
      <c r="BP225" s="288"/>
      <c r="BQ225" s="288"/>
      <c r="BR225" s="288"/>
      <c r="BS225" s="288"/>
      <c r="BT225" s="288"/>
      <c r="BU225" s="288"/>
      <c r="BV225" s="288"/>
      <c r="BW225" s="288"/>
      <c r="BX225" s="288"/>
      <c r="BY225" s="288"/>
      <c r="BZ225" s="288"/>
      <c r="CA225" s="288"/>
      <c r="CB225" s="288"/>
      <c r="CC225" s="288"/>
      <c r="CD225" s="288"/>
      <c r="CE225" s="288"/>
      <c r="CF225" s="288"/>
      <c r="CG225" s="288"/>
      <c r="CH225" s="288"/>
      <c r="CI225" s="288"/>
      <c r="CJ225" s="288"/>
      <c r="CK225" s="288"/>
      <c r="CL225" s="288"/>
      <c r="CM225" s="288"/>
      <c r="CN225" s="288"/>
      <c r="CO225" s="288"/>
      <c r="CP225" s="288"/>
      <c r="CQ225" s="288"/>
      <c r="CR225" s="288"/>
      <c r="CS225" s="288"/>
      <c r="CT225" s="288"/>
      <c r="CU225" s="288"/>
      <c r="CV225" s="288"/>
      <c r="CW225" s="288"/>
      <c r="CX225" s="288"/>
      <c r="CY225" s="288"/>
      <c r="CZ225" s="288"/>
      <c r="DA225" s="288"/>
      <c r="DB225" s="288"/>
      <c r="DC225" s="288"/>
      <c r="DD225" s="288"/>
      <c r="DE225" s="288"/>
      <c r="DF225" s="288"/>
      <c r="DG225" s="288"/>
      <c r="DH225" s="288"/>
      <c r="DI225" s="288"/>
      <c r="DJ225" s="288"/>
      <c r="DK225" s="288"/>
      <c r="DL225" s="288"/>
      <c r="DM225" s="288"/>
      <c r="DN225" s="288"/>
      <c r="DO225" s="288"/>
      <c r="DP225" s="288"/>
      <c r="DQ225" s="288"/>
      <c r="DR225" s="288"/>
      <c r="DS225" s="288"/>
      <c r="DT225" s="288"/>
      <c r="DU225" s="288"/>
      <c r="DV225" s="288"/>
      <c r="DW225" s="288"/>
      <c r="DX225" s="288"/>
      <c r="DY225" s="288"/>
      <c r="DZ225" s="288"/>
      <c r="EA225" s="288"/>
      <c r="EB225" s="288"/>
      <c r="EC225" s="288"/>
    </row>
    <row r="226" spans="1:133" s="291" customFormat="1">
      <c r="A226" s="288"/>
      <c r="B226" s="353"/>
      <c r="C226" s="353"/>
      <c r="D226" s="353"/>
      <c r="E226" s="279"/>
      <c r="F226" s="279"/>
      <c r="G226" s="278"/>
      <c r="H226" s="278"/>
      <c r="I226" s="278"/>
      <c r="J226" s="279"/>
      <c r="K226" s="352"/>
      <c r="L226" s="290"/>
      <c r="M226" s="290"/>
      <c r="N226" s="288"/>
      <c r="O226" s="288"/>
      <c r="P226" s="288"/>
      <c r="Q226" s="288"/>
      <c r="R226" s="288"/>
      <c r="S226" s="265"/>
      <c r="T226" s="265"/>
      <c r="U226" s="265"/>
      <c r="V226" s="265"/>
      <c r="W226" s="265"/>
      <c r="X226" s="265"/>
      <c r="Y226" s="265"/>
      <c r="Z226" s="265"/>
      <c r="AA226" s="265"/>
      <c r="AB226" s="265"/>
      <c r="AC226" s="265"/>
      <c r="AD226" s="265"/>
      <c r="AE226" s="265"/>
      <c r="AF226" s="265"/>
      <c r="AG226" s="265"/>
      <c r="AH226" s="265"/>
      <c r="AI226" s="265"/>
      <c r="AJ226" s="265"/>
      <c r="AK226" s="265"/>
      <c r="AL226" s="265"/>
      <c r="AM226" s="265"/>
      <c r="AN226" s="265"/>
      <c r="AO226" s="265"/>
      <c r="AP226" s="265"/>
      <c r="AQ226" s="288"/>
      <c r="AR226" s="265"/>
      <c r="AS226" s="288"/>
      <c r="AT226" s="288"/>
      <c r="AU226" s="288"/>
      <c r="AV226" s="288"/>
      <c r="AW226" s="288"/>
      <c r="AX226" s="288"/>
      <c r="AY226" s="288"/>
      <c r="AZ226" s="288"/>
      <c r="BA226" s="288"/>
      <c r="BB226" s="288"/>
      <c r="BC226" s="288"/>
      <c r="BD226" s="288"/>
      <c r="BE226" s="288"/>
      <c r="BF226" s="288"/>
      <c r="BG226" s="288"/>
      <c r="BH226" s="288"/>
      <c r="BI226" s="288"/>
      <c r="BJ226" s="288"/>
      <c r="BK226" s="288"/>
      <c r="BL226" s="288"/>
      <c r="BM226" s="288"/>
      <c r="BN226" s="288"/>
      <c r="BO226" s="288"/>
      <c r="BP226" s="288"/>
      <c r="BQ226" s="288"/>
      <c r="BR226" s="288"/>
      <c r="BS226" s="288"/>
      <c r="BT226" s="288"/>
      <c r="BU226" s="288"/>
      <c r="BV226" s="288"/>
      <c r="BW226" s="288"/>
      <c r="BX226" s="288"/>
      <c r="BY226" s="288"/>
      <c r="BZ226" s="288"/>
      <c r="CA226" s="288"/>
      <c r="CB226" s="288"/>
      <c r="CC226" s="288"/>
      <c r="CD226" s="288"/>
      <c r="CE226" s="288"/>
      <c r="CF226" s="288"/>
      <c r="CG226" s="288"/>
      <c r="CH226" s="288"/>
      <c r="CI226" s="288"/>
      <c r="CJ226" s="288"/>
      <c r="CK226" s="288"/>
      <c r="CL226" s="288"/>
      <c r="CM226" s="288"/>
      <c r="CN226" s="288"/>
      <c r="CO226" s="288"/>
      <c r="CP226" s="288"/>
      <c r="CQ226" s="288"/>
      <c r="CR226" s="288"/>
      <c r="CS226" s="288"/>
      <c r="CT226" s="288"/>
      <c r="CU226" s="288"/>
      <c r="CV226" s="288"/>
      <c r="CW226" s="288"/>
      <c r="CX226" s="288"/>
      <c r="CY226" s="288"/>
      <c r="CZ226" s="288"/>
      <c r="DA226" s="288"/>
      <c r="DB226" s="288"/>
      <c r="DC226" s="288"/>
      <c r="DD226" s="288"/>
      <c r="DE226" s="288"/>
      <c r="DF226" s="288"/>
      <c r="DG226" s="288"/>
      <c r="DH226" s="288"/>
      <c r="DI226" s="288"/>
      <c r="DJ226" s="288"/>
      <c r="DK226" s="288"/>
      <c r="DL226" s="288"/>
      <c r="DM226" s="288"/>
      <c r="DN226" s="288"/>
      <c r="DO226" s="288"/>
      <c r="DP226" s="288"/>
      <c r="DQ226" s="288"/>
      <c r="DR226" s="288"/>
      <c r="DS226" s="288"/>
      <c r="DT226" s="288"/>
      <c r="DU226" s="288"/>
      <c r="DV226" s="288"/>
      <c r="DW226" s="288"/>
      <c r="DX226" s="288"/>
      <c r="DY226" s="288"/>
      <c r="DZ226" s="288"/>
      <c r="EA226" s="288"/>
      <c r="EB226" s="288"/>
      <c r="EC226" s="288"/>
    </row>
    <row r="227" spans="1:133" s="291" customFormat="1">
      <c r="A227" s="288"/>
      <c r="B227" s="353"/>
      <c r="C227" s="353"/>
      <c r="D227" s="353"/>
      <c r="E227" s="279"/>
      <c r="F227" s="279"/>
      <c r="G227" s="278"/>
      <c r="H227" s="278"/>
      <c r="I227" s="278"/>
      <c r="J227" s="279"/>
      <c r="K227" s="352"/>
      <c r="L227" s="290"/>
      <c r="M227" s="290"/>
      <c r="N227" s="288"/>
      <c r="O227" s="288"/>
      <c r="P227" s="288"/>
      <c r="Q227" s="288"/>
      <c r="R227" s="288"/>
      <c r="S227" s="265"/>
      <c r="T227" s="265"/>
      <c r="U227" s="265"/>
      <c r="V227" s="265"/>
      <c r="W227" s="265"/>
      <c r="X227" s="265"/>
      <c r="Y227" s="265"/>
      <c r="Z227" s="265"/>
      <c r="AA227" s="265"/>
      <c r="AB227" s="265"/>
      <c r="AC227" s="265"/>
      <c r="AD227" s="265"/>
      <c r="AE227" s="265"/>
      <c r="AF227" s="265"/>
      <c r="AG227" s="265"/>
      <c r="AH227" s="265"/>
      <c r="AI227" s="265"/>
      <c r="AJ227" s="265"/>
      <c r="AK227" s="265"/>
      <c r="AL227" s="265"/>
      <c r="AM227" s="265"/>
      <c r="AN227" s="265"/>
      <c r="AO227" s="265"/>
      <c r="AP227" s="265"/>
      <c r="AQ227" s="288"/>
      <c r="AR227" s="265"/>
      <c r="AS227" s="288"/>
      <c r="AT227" s="288"/>
      <c r="AU227" s="288"/>
      <c r="AV227" s="288"/>
      <c r="AW227" s="288"/>
      <c r="AX227" s="288"/>
      <c r="AY227" s="288"/>
      <c r="AZ227" s="288"/>
      <c r="BA227" s="288"/>
      <c r="BB227" s="288"/>
      <c r="BC227" s="288"/>
      <c r="BD227" s="288"/>
      <c r="BE227" s="288"/>
      <c r="BF227" s="288"/>
      <c r="BG227" s="288"/>
      <c r="BH227" s="288"/>
      <c r="BI227" s="288"/>
      <c r="BJ227" s="288"/>
      <c r="BK227" s="288"/>
      <c r="BL227" s="288"/>
      <c r="BM227" s="288"/>
      <c r="BN227" s="288"/>
      <c r="BO227" s="288"/>
      <c r="BP227" s="288"/>
      <c r="BQ227" s="288"/>
      <c r="BR227" s="288"/>
      <c r="BS227" s="288"/>
      <c r="BT227" s="288"/>
      <c r="BU227" s="288"/>
      <c r="BV227" s="288"/>
      <c r="BW227" s="288"/>
      <c r="BX227" s="288"/>
      <c r="BY227" s="288"/>
      <c r="BZ227" s="288"/>
      <c r="CA227" s="288"/>
      <c r="CB227" s="288"/>
      <c r="CC227" s="288"/>
      <c r="CD227" s="288"/>
      <c r="CE227" s="288"/>
      <c r="CF227" s="288"/>
      <c r="CG227" s="288"/>
      <c r="CH227" s="288"/>
      <c r="CI227" s="288"/>
      <c r="CJ227" s="288"/>
      <c r="CK227" s="288"/>
      <c r="CL227" s="288"/>
      <c r="CM227" s="288"/>
      <c r="CN227" s="288"/>
      <c r="CO227" s="288"/>
      <c r="CP227" s="288"/>
      <c r="CQ227" s="288"/>
      <c r="CR227" s="288"/>
      <c r="CS227" s="288"/>
      <c r="CT227" s="288"/>
      <c r="CU227" s="288"/>
      <c r="CV227" s="288"/>
      <c r="CW227" s="288"/>
      <c r="CX227" s="288"/>
      <c r="CY227" s="288"/>
      <c r="CZ227" s="288"/>
      <c r="DA227" s="288"/>
      <c r="DB227" s="288"/>
      <c r="DC227" s="288"/>
      <c r="DD227" s="288"/>
      <c r="DE227" s="288"/>
      <c r="DF227" s="288"/>
      <c r="DG227" s="288"/>
      <c r="DH227" s="288"/>
      <c r="DI227" s="288"/>
      <c r="DJ227" s="288"/>
      <c r="DK227" s="288"/>
      <c r="DL227" s="288"/>
      <c r="DM227" s="288"/>
      <c r="DN227" s="288"/>
      <c r="DO227" s="288"/>
      <c r="DP227" s="288"/>
      <c r="DQ227" s="288"/>
      <c r="DR227" s="288"/>
      <c r="DS227" s="288"/>
      <c r="DT227" s="288"/>
      <c r="DU227" s="288"/>
      <c r="DV227" s="288"/>
      <c r="DW227" s="288"/>
      <c r="DX227" s="288"/>
      <c r="DY227" s="288"/>
      <c r="DZ227" s="288"/>
      <c r="EA227" s="288"/>
      <c r="EB227" s="288"/>
      <c r="EC227" s="288"/>
    </row>
    <row r="228" spans="1:133" s="291" customFormat="1">
      <c r="A228" s="288"/>
      <c r="B228" s="353"/>
      <c r="C228" s="353"/>
      <c r="D228" s="353"/>
      <c r="E228" s="279"/>
      <c r="F228" s="279"/>
      <c r="G228" s="278"/>
      <c r="H228" s="278"/>
      <c r="I228" s="278"/>
      <c r="J228" s="279"/>
      <c r="K228" s="352"/>
      <c r="L228" s="290"/>
      <c r="M228" s="290"/>
      <c r="N228" s="288"/>
      <c r="O228" s="288"/>
      <c r="P228" s="288"/>
      <c r="Q228" s="288"/>
      <c r="R228" s="288"/>
      <c r="S228" s="265"/>
      <c r="T228" s="265"/>
      <c r="U228" s="265"/>
      <c r="V228" s="265"/>
      <c r="W228" s="265"/>
      <c r="X228" s="265"/>
      <c r="Y228" s="265"/>
      <c r="Z228" s="265"/>
      <c r="AA228" s="265"/>
      <c r="AB228" s="265"/>
      <c r="AC228" s="265"/>
      <c r="AD228" s="265"/>
      <c r="AE228" s="265"/>
      <c r="AF228" s="265"/>
      <c r="AG228" s="265"/>
      <c r="AH228" s="265"/>
      <c r="AI228" s="265"/>
      <c r="AJ228" s="265"/>
      <c r="AK228" s="265"/>
      <c r="AL228" s="265"/>
      <c r="AM228" s="265"/>
      <c r="AN228" s="265"/>
      <c r="AO228" s="265"/>
      <c r="AP228" s="265"/>
      <c r="AQ228" s="288"/>
      <c r="AR228" s="265"/>
      <c r="AS228" s="288"/>
      <c r="AT228" s="288"/>
      <c r="AU228" s="288"/>
      <c r="AV228" s="288"/>
      <c r="AW228" s="288"/>
      <c r="AX228" s="288"/>
      <c r="AY228" s="288"/>
      <c r="AZ228" s="288"/>
      <c r="BA228" s="288"/>
      <c r="BB228" s="288"/>
      <c r="BC228" s="288"/>
      <c r="BD228" s="288"/>
      <c r="BE228" s="288"/>
      <c r="BF228" s="288"/>
      <c r="BG228" s="288"/>
      <c r="BH228" s="288"/>
      <c r="BI228" s="288"/>
      <c r="BJ228" s="288"/>
      <c r="BK228" s="288"/>
      <c r="BL228" s="288"/>
      <c r="BM228" s="288"/>
      <c r="BN228" s="288"/>
      <c r="BO228" s="288"/>
      <c r="BP228" s="288"/>
      <c r="BQ228" s="288"/>
      <c r="BR228" s="288"/>
      <c r="BS228" s="288"/>
      <c r="BT228" s="288"/>
      <c r="BU228" s="288"/>
      <c r="BV228" s="288"/>
      <c r="BW228" s="288"/>
      <c r="BX228" s="288"/>
      <c r="BY228" s="288"/>
      <c r="BZ228" s="288"/>
      <c r="CA228" s="288"/>
      <c r="CB228" s="288"/>
      <c r="CC228" s="288"/>
      <c r="CD228" s="288"/>
      <c r="CE228" s="288"/>
      <c r="CF228" s="288"/>
      <c r="CG228" s="288"/>
      <c r="CH228" s="288"/>
      <c r="CI228" s="288"/>
      <c r="CJ228" s="288"/>
      <c r="CK228" s="288"/>
      <c r="CL228" s="288"/>
      <c r="CM228" s="288"/>
      <c r="CN228" s="288"/>
      <c r="CO228" s="288"/>
      <c r="CP228" s="288"/>
      <c r="CQ228" s="288"/>
      <c r="CR228" s="288"/>
      <c r="CS228" s="288"/>
      <c r="CT228" s="288"/>
      <c r="CU228" s="288"/>
      <c r="CV228" s="288"/>
      <c r="CW228" s="288"/>
      <c r="CX228" s="288"/>
      <c r="CY228" s="288"/>
      <c r="CZ228" s="288"/>
      <c r="DA228" s="288"/>
      <c r="DB228" s="288"/>
      <c r="DC228" s="288"/>
      <c r="DD228" s="288"/>
      <c r="DE228" s="288"/>
      <c r="DF228" s="288"/>
      <c r="DG228" s="288"/>
      <c r="DH228" s="288"/>
      <c r="DI228" s="288"/>
      <c r="DJ228" s="288"/>
      <c r="DK228" s="288"/>
      <c r="DL228" s="288"/>
      <c r="DM228" s="288"/>
      <c r="DN228" s="288"/>
      <c r="DO228" s="288"/>
      <c r="DP228" s="288"/>
      <c r="DQ228" s="288"/>
      <c r="DR228" s="288"/>
      <c r="DS228" s="288"/>
      <c r="DT228" s="288"/>
      <c r="DU228" s="288"/>
      <c r="DV228" s="288"/>
      <c r="DW228" s="288"/>
      <c r="DX228" s="288"/>
      <c r="DY228" s="288"/>
      <c r="DZ228" s="288"/>
      <c r="EA228" s="288"/>
      <c r="EB228" s="288"/>
      <c r="EC228" s="288"/>
    </row>
    <row r="229" spans="1:133" s="291" customFormat="1">
      <c r="A229" s="288"/>
      <c r="B229" s="353"/>
      <c r="C229" s="353"/>
      <c r="D229" s="353"/>
      <c r="E229" s="279"/>
      <c r="F229" s="279"/>
      <c r="G229" s="278"/>
      <c r="H229" s="278"/>
      <c r="I229" s="278"/>
      <c r="J229" s="279"/>
      <c r="K229" s="352"/>
      <c r="L229" s="290"/>
      <c r="M229" s="290"/>
      <c r="N229" s="288"/>
      <c r="O229" s="288"/>
      <c r="P229" s="288"/>
      <c r="Q229" s="288"/>
      <c r="R229" s="288"/>
      <c r="S229" s="265"/>
      <c r="T229" s="265"/>
      <c r="U229" s="265"/>
      <c r="V229" s="265"/>
      <c r="W229" s="265"/>
      <c r="X229" s="265"/>
      <c r="Y229" s="265"/>
      <c r="Z229" s="265"/>
      <c r="AA229" s="265"/>
      <c r="AB229" s="265"/>
      <c r="AC229" s="265"/>
      <c r="AD229" s="265"/>
      <c r="AE229" s="265"/>
      <c r="AF229" s="265"/>
      <c r="AG229" s="265"/>
      <c r="AH229" s="265"/>
      <c r="AI229" s="265"/>
      <c r="AJ229" s="265"/>
      <c r="AK229" s="265"/>
      <c r="AL229" s="265"/>
      <c r="AM229" s="265"/>
      <c r="AN229" s="265"/>
      <c r="AO229" s="265"/>
      <c r="AP229" s="265"/>
      <c r="AQ229" s="288"/>
      <c r="AR229" s="265"/>
      <c r="AS229" s="288"/>
      <c r="AT229" s="288"/>
      <c r="AU229" s="288"/>
      <c r="AV229" s="288"/>
      <c r="AW229" s="288"/>
      <c r="AX229" s="288"/>
      <c r="AY229" s="288"/>
      <c r="AZ229" s="288"/>
      <c r="BA229" s="288"/>
      <c r="BB229" s="288"/>
      <c r="BC229" s="288"/>
      <c r="BD229" s="288"/>
      <c r="BE229" s="288"/>
      <c r="BF229" s="288"/>
      <c r="BG229" s="288"/>
      <c r="BH229" s="288"/>
      <c r="BI229" s="288"/>
      <c r="BJ229" s="288"/>
      <c r="BK229" s="288"/>
      <c r="BL229" s="288"/>
      <c r="BM229" s="288"/>
      <c r="BN229" s="288"/>
      <c r="BO229" s="288"/>
      <c r="BP229" s="288"/>
      <c r="BQ229" s="288"/>
      <c r="BR229" s="288"/>
      <c r="BS229" s="288"/>
      <c r="BT229" s="288"/>
      <c r="BU229" s="288"/>
      <c r="CK229" s="288"/>
      <c r="CL229" s="288"/>
      <c r="CM229" s="288"/>
      <c r="CN229" s="288"/>
      <c r="CO229" s="288"/>
      <c r="CP229" s="288"/>
      <c r="CQ229" s="288"/>
      <c r="CR229" s="288"/>
      <c r="CS229" s="288"/>
      <c r="CT229" s="288"/>
      <c r="CU229" s="288"/>
      <c r="CV229" s="288"/>
      <c r="CW229" s="288"/>
      <c r="CX229" s="288"/>
      <c r="CY229" s="288"/>
      <c r="CZ229" s="288"/>
      <c r="DA229" s="288"/>
      <c r="DB229" s="288"/>
      <c r="DC229" s="288"/>
      <c r="DD229" s="288"/>
      <c r="DE229" s="288"/>
      <c r="DF229" s="288"/>
      <c r="DG229" s="288"/>
      <c r="DH229" s="288"/>
      <c r="DI229" s="288"/>
      <c r="DJ229" s="288"/>
      <c r="DK229" s="288"/>
      <c r="DL229" s="288"/>
      <c r="DM229" s="288"/>
      <c r="DN229" s="288"/>
      <c r="DO229" s="288"/>
      <c r="DP229" s="288"/>
      <c r="DQ229" s="288"/>
      <c r="DR229" s="288"/>
      <c r="DS229" s="288"/>
      <c r="DT229" s="288"/>
      <c r="DU229" s="288"/>
      <c r="DV229" s="288"/>
      <c r="DW229" s="288"/>
      <c r="DX229" s="288"/>
      <c r="DY229" s="288"/>
      <c r="DZ229" s="288"/>
      <c r="EA229" s="288"/>
      <c r="EB229" s="288"/>
      <c r="EC229" s="288"/>
    </row>
    <row r="230" spans="1:133" s="291" customFormat="1">
      <c r="A230" s="288"/>
      <c r="B230" s="353"/>
      <c r="C230" s="353"/>
      <c r="D230" s="353"/>
      <c r="E230" s="279"/>
      <c r="F230" s="279"/>
      <c r="G230" s="278"/>
      <c r="H230" s="278"/>
      <c r="I230" s="278"/>
      <c r="J230" s="279"/>
      <c r="K230" s="352"/>
      <c r="L230" s="290"/>
      <c r="M230" s="290"/>
      <c r="N230" s="288"/>
      <c r="O230" s="288"/>
      <c r="P230" s="288"/>
      <c r="Q230" s="288"/>
      <c r="R230" s="288"/>
      <c r="S230" s="265"/>
      <c r="T230" s="265"/>
      <c r="U230" s="265"/>
      <c r="V230" s="265"/>
      <c r="W230" s="265"/>
      <c r="X230" s="265"/>
      <c r="Y230" s="265"/>
      <c r="Z230" s="265"/>
      <c r="AA230" s="265"/>
      <c r="AB230" s="265"/>
      <c r="AC230" s="265"/>
      <c r="AD230" s="265"/>
      <c r="AE230" s="265"/>
      <c r="AF230" s="265"/>
      <c r="AG230" s="265"/>
      <c r="AH230" s="265"/>
      <c r="AI230" s="265"/>
      <c r="AJ230" s="265"/>
      <c r="AK230" s="265"/>
      <c r="AL230" s="265"/>
      <c r="AM230" s="265"/>
      <c r="AN230" s="265"/>
      <c r="AO230" s="265"/>
      <c r="AP230" s="265"/>
      <c r="AQ230" s="288"/>
      <c r="AR230" s="265"/>
      <c r="AS230" s="288"/>
      <c r="AT230" s="288"/>
      <c r="AU230" s="288"/>
      <c r="AV230" s="288"/>
      <c r="AW230" s="288"/>
      <c r="AX230" s="288"/>
      <c r="AY230" s="288"/>
      <c r="AZ230" s="288"/>
      <c r="BA230" s="288"/>
      <c r="BB230" s="288"/>
      <c r="BC230" s="288"/>
      <c r="BD230" s="288"/>
      <c r="BE230" s="288"/>
      <c r="BF230" s="288"/>
      <c r="BG230" s="288"/>
      <c r="BH230" s="288"/>
      <c r="BI230" s="288"/>
      <c r="BJ230" s="288"/>
      <c r="BK230" s="288"/>
      <c r="BL230" s="288"/>
      <c r="BM230" s="288"/>
      <c r="BN230" s="288"/>
      <c r="BO230" s="288"/>
      <c r="BP230" s="288"/>
      <c r="BQ230" s="288"/>
      <c r="BR230" s="288"/>
      <c r="BS230" s="288"/>
      <c r="BT230" s="288"/>
      <c r="BU230" s="288"/>
      <c r="CK230" s="288"/>
      <c r="CL230" s="288"/>
      <c r="CM230" s="288"/>
      <c r="CN230" s="288"/>
      <c r="CO230" s="288"/>
      <c r="CP230" s="288"/>
      <c r="CQ230" s="288"/>
      <c r="CR230" s="288"/>
      <c r="CS230" s="288"/>
      <c r="CT230" s="288"/>
      <c r="CU230" s="288"/>
      <c r="CV230" s="288"/>
      <c r="CW230" s="288"/>
      <c r="CX230" s="288"/>
      <c r="CY230" s="288"/>
      <c r="CZ230" s="288"/>
      <c r="DA230" s="288"/>
      <c r="DB230" s="288"/>
      <c r="DC230" s="288"/>
      <c r="DD230" s="288"/>
      <c r="DE230" s="288"/>
      <c r="DF230" s="288"/>
      <c r="DG230" s="288"/>
      <c r="DH230" s="288"/>
      <c r="DI230" s="288"/>
      <c r="DJ230" s="288"/>
      <c r="DK230" s="288"/>
      <c r="DL230" s="288"/>
      <c r="DM230" s="288"/>
      <c r="DN230" s="288"/>
      <c r="DO230" s="288"/>
      <c r="DP230" s="288"/>
      <c r="DQ230" s="288"/>
      <c r="DR230" s="288"/>
      <c r="DS230" s="288"/>
      <c r="DT230" s="288"/>
      <c r="DU230" s="288"/>
      <c r="DV230" s="288"/>
      <c r="DW230" s="288"/>
      <c r="DX230" s="288"/>
      <c r="DY230" s="288"/>
      <c r="DZ230" s="288"/>
      <c r="EA230" s="288"/>
      <c r="EB230" s="288"/>
      <c r="EC230" s="288"/>
    </row>
    <row r="231" spans="1:133" s="291" customFormat="1">
      <c r="A231" s="288"/>
      <c r="B231" s="353"/>
      <c r="C231" s="353"/>
      <c r="D231" s="353"/>
      <c r="E231" s="279"/>
      <c r="F231" s="279"/>
      <c r="G231" s="278"/>
      <c r="H231" s="278"/>
      <c r="I231" s="278"/>
      <c r="J231" s="279"/>
      <c r="K231" s="352"/>
      <c r="L231" s="290"/>
      <c r="M231" s="290"/>
      <c r="N231" s="288"/>
      <c r="O231" s="288"/>
      <c r="P231" s="288"/>
      <c r="Q231" s="288"/>
      <c r="R231" s="288"/>
      <c r="S231" s="265"/>
      <c r="T231" s="265"/>
      <c r="U231" s="265"/>
      <c r="V231" s="265"/>
      <c r="W231" s="265"/>
      <c r="X231" s="265"/>
      <c r="Y231" s="265"/>
      <c r="Z231" s="265"/>
      <c r="AA231" s="265"/>
      <c r="AB231" s="265"/>
      <c r="AC231" s="265"/>
      <c r="AD231" s="265"/>
      <c r="AE231" s="265"/>
      <c r="AF231" s="265"/>
      <c r="AG231" s="265"/>
      <c r="AH231" s="265"/>
      <c r="AI231" s="265"/>
      <c r="AJ231" s="265"/>
      <c r="AK231" s="265"/>
      <c r="AL231" s="265"/>
      <c r="AM231" s="265"/>
      <c r="AN231" s="265"/>
      <c r="AO231" s="265"/>
      <c r="AP231" s="265"/>
      <c r="AQ231" s="288"/>
      <c r="AR231" s="265"/>
      <c r="AS231" s="288"/>
      <c r="AT231" s="288"/>
      <c r="AU231" s="288"/>
      <c r="AV231" s="288"/>
      <c r="AW231" s="288"/>
      <c r="AX231" s="288"/>
      <c r="AY231" s="288"/>
      <c r="AZ231" s="288"/>
      <c r="BA231" s="288"/>
      <c r="BB231" s="288"/>
      <c r="BC231" s="288"/>
      <c r="BD231" s="288"/>
      <c r="BE231" s="288"/>
      <c r="BF231" s="288"/>
      <c r="BG231" s="288"/>
      <c r="BH231" s="288"/>
      <c r="BI231" s="288"/>
      <c r="BJ231" s="288"/>
      <c r="BK231" s="288"/>
      <c r="BL231" s="288"/>
      <c r="BM231" s="288"/>
      <c r="BN231" s="288"/>
      <c r="BO231" s="288"/>
      <c r="BP231" s="288"/>
      <c r="BQ231" s="288"/>
      <c r="BR231" s="288"/>
      <c r="BS231" s="288"/>
      <c r="BT231" s="288"/>
      <c r="BU231" s="288"/>
      <c r="CK231" s="288"/>
      <c r="CL231" s="288"/>
      <c r="CM231" s="288"/>
      <c r="CN231" s="288"/>
      <c r="CO231" s="288"/>
      <c r="CP231" s="288"/>
      <c r="CQ231" s="288"/>
      <c r="CR231" s="288"/>
      <c r="CS231" s="288"/>
      <c r="CT231" s="288"/>
      <c r="CU231" s="288"/>
      <c r="CV231" s="288"/>
      <c r="CW231" s="288"/>
      <c r="CX231" s="288"/>
      <c r="CY231" s="288"/>
      <c r="CZ231" s="288"/>
      <c r="DA231" s="288"/>
      <c r="DB231" s="288"/>
      <c r="DC231" s="288"/>
      <c r="DD231" s="288"/>
      <c r="DE231" s="288"/>
      <c r="DF231" s="288"/>
      <c r="DG231" s="288"/>
      <c r="DH231" s="288"/>
      <c r="DI231" s="288"/>
      <c r="DJ231" s="288"/>
      <c r="DK231" s="288"/>
      <c r="DL231" s="288"/>
      <c r="DM231" s="288"/>
      <c r="DN231" s="288"/>
      <c r="DO231" s="288"/>
      <c r="DP231" s="288"/>
      <c r="DQ231" s="288"/>
      <c r="DR231" s="288"/>
      <c r="DS231" s="288"/>
      <c r="DT231" s="288"/>
      <c r="DU231" s="288"/>
      <c r="DV231" s="288"/>
      <c r="DW231" s="288"/>
      <c r="DX231" s="288"/>
      <c r="DY231" s="288"/>
      <c r="DZ231" s="288"/>
      <c r="EA231" s="288"/>
      <c r="EB231" s="288"/>
      <c r="EC231" s="288"/>
    </row>
    <row r="232" spans="1:133" s="291" customFormat="1">
      <c r="A232" s="288"/>
      <c r="B232" s="353"/>
      <c r="C232" s="353"/>
      <c r="D232" s="353"/>
      <c r="E232" s="279"/>
      <c r="F232" s="279"/>
      <c r="G232" s="278"/>
      <c r="H232" s="278"/>
      <c r="I232" s="278"/>
      <c r="J232" s="279"/>
      <c r="K232" s="352"/>
      <c r="L232" s="290"/>
      <c r="M232" s="290"/>
      <c r="N232" s="288"/>
      <c r="O232" s="288"/>
      <c r="P232" s="288"/>
      <c r="Q232" s="288"/>
      <c r="R232" s="288"/>
      <c r="S232" s="265"/>
      <c r="T232" s="265"/>
      <c r="U232" s="265"/>
      <c r="V232" s="265"/>
      <c r="W232" s="265"/>
      <c r="X232" s="265"/>
      <c r="Y232" s="265"/>
      <c r="Z232" s="265"/>
      <c r="AA232" s="265"/>
      <c r="AB232" s="265"/>
      <c r="AC232" s="265"/>
      <c r="AD232" s="265"/>
      <c r="AE232" s="265"/>
      <c r="AF232" s="265"/>
      <c r="AG232" s="265"/>
      <c r="AH232" s="265"/>
      <c r="AI232" s="265"/>
      <c r="AJ232" s="265"/>
      <c r="AK232" s="265"/>
      <c r="AL232" s="265"/>
      <c r="AM232" s="265"/>
      <c r="AN232" s="265"/>
      <c r="AO232" s="265"/>
      <c r="AP232" s="265"/>
      <c r="AQ232" s="288"/>
      <c r="AR232" s="265"/>
      <c r="AS232" s="288"/>
      <c r="AT232" s="288"/>
      <c r="AU232" s="288"/>
      <c r="AV232" s="288"/>
      <c r="AW232" s="288"/>
      <c r="AX232" s="288"/>
      <c r="AY232" s="288"/>
      <c r="AZ232" s="288"/>
      <c r="BA232" s="288"/>
      <c r="BB232" s="288"/>
      <c r="BC232" s="288"/>
      <c r="BD232" s="288"/>
      <c r="BE232" s="288"/>
      <c r="BF232" s="288"/>
      <c r="BG232" s="288"/>
      <c r="BH232" s="288"/>
      <c r="BI232" s="288"/>
      <c r="BJ232" s="288"/>
      <c r="BK232" s="288"/>
      <c r="BL232" s="288"/>
      <c r="BM232" s="288"/>
      <c r="BN232" s="288"/>
      <c r="BO232" s="288"/>
      <c r="BP232" s="288"/>
      <c r="BQ232" s="288"/>
      <c r="BR232" s="288"/>
      <c r="BS232" s="288"/>
      <c r="BT232" s="288"/>
      <c r="BU232" s="288"/>
      <c r="CK232" s="288"/>
      <c r="CL232" s="288"/>
      <c r="CM232" s="288"/>
      <c r="CN232" s="288"/>
      <c r="CO232" s="288"/>
      <c r="CP232" s="288"/>
      <c r="CQ232" s="288"/>
      <c r="CR232" s="288"/>
      <c r="CS232" s="288"/>
      <c r="CT232" s="288"/>
      <c r="CU232" s="288"/>
      <c r="CV232" s="288"/>
      <c r="CW232" s="288"/>
      <c r="CX232" s="288"/>
      <c r="CY232" s="288"/>
      <c r="CZ232" s="288"/>
      <c r="DA232" s="288"/>
      <c r="DB232" s="288"/>
      <c r="DC232" s="288"/>
      <c r="DD232" s="288"/>
      <c r="DE232" s="288"/>
      <c r="DF232" s="288"/>
      <c r="DG232" s="288"/>
      <c r="DH232" s="288"/>
      <c r="DI232" s="288"/>
      <c r="DJ232" s="288"/>
      <c r="DK232" s="288"/>
      <c r="DL232" s="288"/>
      <c r="DM232" s="288"/>
      <c r="DN232" s="288"/>
      <c r="DO232" s="288"/>
      <c r="DP232" s="288"/>
      <c r="DQ232" s="288"/>
      <c r="DR232" s="288"/>
      <c r="DS232" s="288"/>
      <c r="DT232" s="288"/>
      <c r="DU232" s="288"/>
      <c r="DV232" s="288"/>
      <c r="DW232" s="288"/>
      <c r="DX232" s="288"/>
      <c r="DY232" s="288"/>
      <c r="DZ232" s="288"/>
      <c r="EA232" s="288"/>
      <c r="EB232" s="288"/>
      <c r="EC232" s="288"/>
    </row>
    <row r="233" spans="1:133" s="291" customFormat="1">
      <c r="A233" s="288"/>
      <c r="B233" s="353"/>
      <c r="C233" s="353"/>
      <c r="D233" s="353"/>
      <c r="E233" s="279"/>
      <c r="F233" s="279"/>
      <c r="G233" s="278"/>
      <c r="H233" s="278"/>
      <c r="I233" s="278"/>
      <c r="J233" s="279"/>
      <c r="K233" s="352"/>
      <c r="L233" s="290"/>
      <c r="M233" s="290"/>
      <c r="N233" s="288"/>
      <c r="O233" s="288"/>
      <c r="P233" s="288"/>
      <c r="Q233" s="288"/>
      <c r="R233" s="288"/>
      <c r="S233" s="265"/>
      <c r="T233" s="265"/>
      <c r="U233" s="265"/>
      <c r="V233" s="265"/>
      <c r="W233" s="265"/>
      <c r="X233" s="265"/>
      <c r="Y233" s="265"/>
      <c r="Z233" s="265"/>
      <c r="AA233" s="265"/>
      <c r="AB233" s="265"/>
      <c r="AC233" s="265"/>
      <c r="AD233" s="265"/>
      <c r="AE233" s="265"/>
      <c r="AF233" s="265"/>
      <c r="AG233" s="265"/>
      <c r="AH233" s="265"/>
      <c r="AI233" s="265"/>
      <c r="AJ233" s="265"/>
      <c r="AK233" s="265"/>
      <c r="AL233" s="265"/>
      <c r="AM233" s="265"/>
      <c r="AN233" s="265"/>
      <c r="AO233" s="265"/>
      <c r="AP233" s="265"/>
      <c r="AQ233" s="288"/>
      <c r="AR233" s="265"/>
      <c r="AS233" s="288"/>
      <c r="AT233" s="288"/>
      <c r="AU233" s="288"/>
      <c r="AV233" s="288"/>
      <c r="AW233" s="288"/>
      <c r="AX233" s="288"/>
      <c r="AY233" s="288"/>
      <c r="AZ233" s="288"/>
      <c r="BA233" s="288"/>
      <c r="BB233" s="288"/>
      <c r="BC233" s="288"/>
      <c r="BD233" s="288"/>
      <c r="BE233" s="288"/>
      <c r="BF233" s="288"/>
      <c r="BG233" s="288"/>
      <c r="BH233" s="288"/>
      <c r="BI233" s="288"/>
      <c r="BJ233" s="288"/>
      <c r="BK233" s="288"/>
      <c r="BL233" s="288"/>
      <c r="BM233" s="288"/>
      <c r="BN233" s="288"/>
      <c r="BO233" s="288"/>
      <c r="BP233" s="288"/>
      <c r="BQ233" s="288"/>
      <c r="BR233" s="288"/>
      <c r="BS233" s="288"/>
      <c r="BT233" s="288"/>
      <c r="BU233" s="288"/>
      <c r="CK233" s="288"/>
      <c r="CL233" s="288"/>
      <c r="CM233" s="288"/>
      <c r="CN233" s="288"/>
      <c r="CO233" s="288"/>
      <c r="CP233" s="288"/>
      <c r="CQ233" s="288"/>
      <c r="CR233" s="288"/>
      <c r="CS233" s="288"/>
      <c r="CT233" s="288"/>
      <c r="CU233" s="288"/>
      <c r="CV233" s="288"/>
      <c r="CW233" s="288"/>
      <c r="CX233" s="288"/>
      <c r="CY233" s="288"/>
      <c r="CZ233" s="288"/>
      <c r="DA233" s="288"/>
      <c r="DB233" s="288"/>
      <c r="DC233" s="288"/>
      <c r="DD233" s="288"/>
      <c r="DE233" s="288"/>
      <c r="DF233" s="288"/>
      <c r="DG233" s="288"/>
      <c r="DH233" s="288"/>
      <c r="DI233" s="288"/>
      <c r="DJ233" s="288"/>
      <c r="DK233" s="288"/>
      <c r="DL233" s="288"/>
      <c r="DM233" s="288"/>
      <c r="DN233" s="288"/>
      <c r="DO233" s="288"/>
      <c r="DP233" s="288"/>
      <c r="DQ233" s="288"/>
      <c r="DR233" s="288"/>
      <c r="DS233" s="288"/>
      <c r="DT233" s="288"/>
      <c r="DU233" s="288"/>
      <c r="DV233" s="288"/>
      <c r="DW233" s="288"/>
      <c r="DX233" s="288"/>
      <c r="DY233" s="288"/>
      <c r="DZ233" s="288"/>
      <c r="EA233" s="288"/>
      <c r="EB233" s="288"/>
      <c r="EC233" s="288"/>
    </row>
    <row r="234" spans="1:133" s="291" customFormat="1">
      <c r="A234" s="288"/>
      <c r="B234" s="353"/>
      <c r="C234" s="353"/>
      <c r="D234" s="353"/>
      <c r="E234" s="279"/>
      <c r="F234" s="279"/>
      <c r="G234" s="278"/>
      <c r="H234" s="278"/>
      <c r="I234" s="278"/>
      <c r="J234" s="279"/>
      <c r="K234" s="352"/>
      <c r="L234" s="290"/>
      <c r="M234" s="290"/>
      <c r="N234" s="288"/>
      <c r="O234" s="288"/>
      <c r="P234" s="288"/>
      <c r="Q234" s="288"/>
      <c r="R234" s="288"/>
      <c r="S234" s="265"/>
      <c r="T234" s="265"/>
      <c r="U234" s="265"/>
      <c r="V234" s="265"/>
      <c r="W234" s="265"/>
      <c r="X234" s="265"/>
      <c r="Y234" s="265"/>
      <c r="Z234" s="265"/>
      <c r="AA234" s="265"/>
      <c r="AB234" s="265"/>
      <c r="AC234" s="265"/>
      <c r="AD234" s="265"/>
      <c r="AE234" s="265"/>
      <c r="AF234" s="265"/>
      <c r="AG234" s="265"/>
      <c r="AH234" s="265"/>
      <c r="AI234" s="265"/>
      <c r="AJ234" s="265"/>
      <c r="AK234" s="265"/>
      <c r="AL234" s="265"/>
      <c r="AM234" s="265"/>
      <c r="AN234" s="265"/>
      <c r="AO234" s="265"/>
      <c r="AP234" s="265"/>
      <c r="AQ234" s="288"/>
      <c r="AR234" s="265"/>
      <c r="AS234" s="288"/>
      <c r="AT234" s="288"/>
      <c r="AU234" s="288"/>
      <c r="AV234" s="288"/>
      <c r="AW234" s="288"/>
      <c r="AX234" s="288"/>
      <c r="AY234" s="288"/>
      <c r="AZ234" s="288"/>
      <c r="BA234" s="288"/>
      <c r="BB234" s="288"/>
      <c r="BC234" s="288"/>
      <c r="BD234" s="288"/>
      <c r="BE234" s="288"/>
      <c r="BF234" s="288"/>
      <c r="BG234" s="288"/>
      <c r="BH234" s="288"/>
      <c r="BI234" s="288"/>
      <c r="BJ234" s="288"/>
      <c r="BK234" s="288"/>
      <c r="BL234" s="288"/>
      <c r="BM234" s="288"/>
      <c r="BN234" s="288"/>
      <c r="BO234" s="288"/>
      <c r="BP234" s="288"/>
      <c r="BQ234" s="288"/>
      <c r="BR234" s="288"/>
      <c r="BS234" s="288"/>
      <c r="BT234" s="288"/>
      <c r="BU234" s="288"/>
      <c r="CK234" s="288"/>
      <c r="CL234" s="288"/>
      <c r="CM234" s="288"/>
      <c r="CN234" s="288"/>
      <c r="CO234" s="288"/>
      <c r="CP234" s="288"/>
      <c r="CQ234" s="288"/>
      <c r="CR234" s="288"/>
      <c r="CS234" s="288"/>
      <c r="CT234" s="288"/>
      <c r="CU234" s="288"/>
      <c r="CV234" s="288"/>
      <c r="CW234" s="288"/>
      <c r="CX234" s="288"/>
      <c r="CY234" s="288"/>
      <c r="CZ234" s="288"/>
      <c r="DA234" s="288"/>
      <c r="DB234" s="288"/>
      <c r="DC234" s="288"/>
      <c r="DD234" s="288"/>
      <c r="DE234" s="288"/>
      <c r="DF234" s="288"/>
      <c r="DG234" s="288"/>
      <c r="DH234" s="288"/>
      <c r="DI234" s="288"/>
      <c r="DJ234" s="288"/>
      <c r="DK234" s="288"/>
      <c r="DL234" s="288"/>
      <c r="DM234" s="288"/>
      <c r="DN234" s="288"/>
      <c r="DO234" s="288"/>
      <c r="DP234" s="288"/>
      <c r="DQ234" s="288"/>
      <c r="DR234" s="288"/>
      <c r="DS234" s="288"/>
      <c r="DT234" s="288"/>
      <c r="DU234" s="288"/>
      <c r="DV234" s="288"/>
      <c r="DW234" s="288"/>
      <c r="DX234" s="288"/>
      <c r="DY234" s="288"/>
      <c r="DZ234" s="288"/>
      <c r="EA234" s="288"/>
      <c r="EB234" s="288"/>
      <c r="EC234" s="288"/>
    </row>
    <row r="235" spans="1:133" s="291" customFormat="1">
      <c r="A235" s="288"/>
      <c r="B235" s="353"/>
      <c r="C235" s="353"/>
      <c r="D235" s="353"/>
      <c r="E235" s="279"/>
      <c r="F235" s="279"/>
      <c r="G235" s="278"/>
      <c r="H235" s="278"/>
      <c r="I235" s="278"/>
      <c r="J235" s="279"/>
      <c r="K235" s="352"/>
      <c r="L235" s="290"/>
      <c r="M235" s="290"/>
      <c r="N235" s="288"/>
      <c r="O235" s="288"/>
      <c r="P235" s="288"/>
      <c r="Q235" s="288"/>
      <c r="R235" s="288"/>
      <c r="S235" s="265"/>
      <c r="T235" s="265"/>
      <c r="U235" s="265"/>
      <c r="V235" s="265"/>
      <c r="W235" s="265"/>
      <c r="X235" s="265"/>
      <c r="Y235" s="265"/>
      <c r="Z235" s="265"/>
      <c r="AA235" s="265"/>
      <c r="AB235" s="265"/>
      <c r="AC235" s="265"/>
      <c r="AD235" s="265"/>
      <c r="AE235" s="265"/>
      <c r="AF235" s="265"/>
      <c r="AG235" s="265"/>
      <c r="AH235" s="265"/>
      <c r="AI235" s="265"/>
      <c r="AJ235" s="265"/>
      <c r="AK235" s="265"/>
      <c r="AL235" s="265"/>
      <c r="AM235" s="265"/>
      <c r="AN235" s="265"/>
      <c r="AO235" s="265"/>
      <c r="AP235" s="265"/>
      <c r="AQ235" s="288"/>
      <c r="AR235" s="265"/>
      <c r="AS235" s="288"/>
      <c r="AT235" s="288"/>
      <c r="AU235" s="288"/>
      <c r="AV235" s="288"/>
      <c r="AW235" s="288"/>
      <c r="AX235" s="288"/>
      <c r="AY235" s="288"/>
      <c r="AZ235" s="288"/>
      <c r="BA235" s="288"/>
      <c r="BB235" s="288"/>
      <c r="BC235" s="288"/>
      <c r="BD235" s="288"/>
      <c r="BE235" s="288"/>
      <c r="BF235" s="288"/>
      <c r="BG235" s="288"/>
      <c r="BH235" s="288"/>
      <c r="BI235" s="288"/>
      <c r="BJ235" s="288"/>
      <c r="BK235" s="288"/>
      <c r="BL235" s="288"/>
      <c r="BM235" s="288"/>
      <c r="BN235" s="288"/>
      <c r="BO235" s="288"/>
      <c r="BP235" s="288"/>
      <c r="BQ235" s="288"/>
      <c r="BR235" s="288"/>
      <c r="BS235" s="288"/>
      <c r="BT235" s="288"/>
      <c r="BU235" s="288"/>
      <c r="CK235" s="288"/>
      <c r="CL235" s="288"/>
      <c r="CM235" s="288"/>
      <c r="CN235" s="288"/>
      <c r="CO235" s="288"/>
      <c r="CP235" s="288"/>
      <c r="CQ235" s="288"/>
      <c r="CR235" s="288"/>
      <c r="CS235" s="288"/>
      <c r="CT235" s="288"/>
      <c r="CU235" s="288"/>
      <c r="CV235" s="288"/>
      <c r="CW235" s="288"/>
      <c r="CX235" s="288"/>
      <c r="CY235" s="288"/>
      <c r="CZ235" s="288"/>
      <c r="DA235" s="288"/>
      <c r="DB235" s="288"/>
      <c r="DC235" s="288"/>
      <c r="DD235" s="288"/>
      <c r="DE235" s="288"/>
      <c r="DF235" s="288"/>
      <c r="DG235" s="288"/>
      <c r="DH235" s="288"/>
      <c r="DI235" s="288"/>
      <c r="DJ235" s="288"/>
      <c r="DK235" s="288"/>
      <c r="DL235" s="288"/>
      <c r="DM235" s="288"/>
      <c r="DN235" s="288"/>
      <c r="DO235" s="288"/>
      <c r="DP235" s="288"/>
      <c r="DQ235" s="288"/>
      <c r="DR235" s="288"/>
      <c r="DS235" s="288"/>
      <c r="DT235" s="288"/>
      <c r="DU235" s="288"/>
      <c r="DV235" s="288"/>
      <c r="DW235" s="288"/>
      <c r="DX235" s="288"/>
      <c r="DY235" s="288"/>
      <c r="DZ235" s="288"/>
      <c r="EA235" s="288"/>
      <c r="EB235" s="288"/>
      <c r="EC235" s="288"/>
    </row>
    <row r="236" spans="1:133" s="291" customFormat="1">
      <c r="A236" s="288"/>
      <c r="B236" s="353"/>
      <c r="C236" s="353"/>
      <c r="D236" s="353"/>
      <c r="E236" s="279"/>
      <c r="F236" s="279"/>
      <c r="G236" s="278"/>
      <c r="H236" s="278"/>
      <c r="I236" s="278"/>
      <c r="J236" s="279"/>
      <c r="K236" s="352"/>
      <c r="L236" s="290"/>
      <c r="M236" s="290"/>
      <c r="N236" s="288"/>
      <c r="O236" s="288"/>
      <c r="P236" s="288"/>
      <c r="Q236" s="288"/>
      <c r="R236" s="288"/>
      <c r="S236" s="265"/>
      <c r="T236" s="265"/>
      <c r="U236" s="265"/>
      <c r="V236" s="265"/>
      <c r="W236" s="265"/>
      <c r="X236" s="265"/>
      <c r="Y236" s="265"/>
      <c r="Z236" s="265"/>
      <c r="AA236" s="265"/>
      <c r="AB236" s="265"/>
      <c r="AC236" s="265"/>
      <c r="AD236" s="265"/>
      <c r="AE236" s="265"/>
      <c r="AF236" s="265"/>
      <c r="AG236" s="265"/>
      <c r="AH236" s="265"/>
      <c r="AI236" s="265"/>
      <c r="AJ236" s="265"/>
      <c r="AK236" s="265"/>
      <c r="AL236" s="265"/>
      <c r="AM236" s="265"/>
      <c r="AN236" s="265"/>
      <c r="AO236" s="265"/>
      <c r="AP236" s="265"/>
      <c r="AQ236" s="288"/>
      <c r="AR236" s="265"/>
      <c r="AS236" s="288"/>
      <c r="AT236" s="288"/>
      <c r="AU236" s="288"/>
      <c r="AV236" s="288"/>
      <c r="AW236" s="288"/>
      <c r="AX236" s="288"/>
      <c r="AY236" s="288"/>
      <c r="AZ236" s="288"/>
      <c r="BA236" s="288"/>
      <c r="BB236" s="288"/>
      <c r="BC236" s="288"/>
      <c r="BD236" s="288"/>
      <c r="BE236" s="288"/>
      <c r="BF236" s="288"/>
      <c r="BG236" s="288"/>
      <c r="BH236" s="288"/>
      <c r="BI236" s="288"/>
      <c r="BJ236" s="288"/>
      <c r="BK236" s="288"/>
      <c r="BL236" s="288"/>
      <c r="BM236" s="288"/>
      <c r="BN236" s="288"/>
      <c r="BO236" s="288"/>
      <c r="BP236" s="288"/>
      <c r="BQ236" s="288"/>
      <c r="BR236" s="288"/>
      <c r="BS236" s="288"/>
      <c r="BT236" s="288"/>
      <c r="BU236" s="288"/>
      <c r="CK236" s="288"/>
      <c r="CL236" s="288"/>
      <c r="CM236" s="288"/>
      <c r="CN236" s="288"/>
      <c r="CO236" s="288"/>
      <c r="CP236" s="288"/>
      <c r="CQ236" s="288"/>
      <c r="CR236" s="288"/>
      <c r="CS236" s="288"/>
      <c r="CT236" s="288"/>
      <c r="CU236" s="288"/>
      <c r="CV236" s="288"/>
      <c r="CW236" s="288"/>
      <c r="CX236" s="288"/>
      <c r="CY236" s="288"/>
      <c r="CZ236" s="288"/>
      <c r="DA236" s="288"/>
      <c r="DB236" s="288"/>
      <c r="DC236" s="288"/>
      <c r="DD236" s="288"/>
      <c r="DE236" s="288"/>
      <c r="DF236" s="288"/>
      <c r="DG236" s="288"/>
      <c r="DH236" s="288"/>
      <c r="DI236" s="288"/>
      <c r="DJ236" s="288"/>
      <c r="DK236" s="288"/>
      <c r="DL236" s="288"/>
      <c r="DM236" s="288"/>
      <c r="DN236" s="288"/>
      <c r="DO236" s="288"/>
      <c r="DP236" s="288"/>
      <c r="DQ236" s="288"/>
      <c r="DR236" s="288"/>
      <c r="DS236" s="288"/>
      <c r="DT236" s="288"/>
      <c r="DU236" s="288"/>
      <c r="DV236" s="288"/>
      <c r="DW236" s="288"/>
      <c r="DX236" s="288"/>
      <c r="DY236" s="288"/>
      <c r="DZ236" s="288"/>
      <c r="EA236" s="288"/>
      <c r="EB236" s="288"/>
      <c r="EC236" s="288"/>
    </row>
    <row r="237" spans="1:133" s="291" customFormat="1">
      <c r="A237" s="288"/>
      <c r="B237" s="353"/>
      <c r="C237" s="353"/>
      <c r="D237" s="353"/>
      <c r="E237" s="279"/>
      <c r="F237" s="279"/>
      <c r="G237" s="278"/>
      <c r="H237" s="278"/>
      <c r="I237" s="278"/>
      <c r="J237" s="279"/>
      <c r="K237" s="352"/>
      <c r="L237" s="290"/>
      <c r="M237" s="290"/>
      <c r="N237" s="288"/>
      <c r="O237" s="288"/>
      <c r="P237" s="288"/>
      <c r="Q237" s="288"/>
      <c r="R237" s="288"/>
      <c r="S237" s="265"/>
      <c r="T237" s="265"/>
      <c r="U237" s="265"/>
      <c r="V237" s="265"/>
      <c r="W237" s="265"/>
      <c r="X237" s="265"/>
      <c r="Y237" s="265"/>
      <c r="Z237" s="265"/>
      <c r="AA237" s="265"/>
      <c r="AB237" s="265"/>
      <c r="AC237" s="265"/>
      <c r="AD237" s="265"/>
      <c r="AE237" s="265"/>
      <c r="AF237" s="265"/>
      <c r="AG237" s="265"/>
      <c r="AH237" s="265"/>
      <c r="AI237" s="265"/>
      <c r="AJ237" s="265"/>
      <c r="AK237" s="265"/>
      <c r="AL237" s="265"/>
      <c r="AM237" s="265"/>
      <c r="AN237" s="265"/>
      <c r="AO237" s="265"/>
      <c r="AP237" s="265"/>
      <c r="AQ237" s="288"/>
      <c r="AR237" s="265"/>
      <c r="AS237" s="288"/>
      <c r="AT237" s="288"/>
      <c r="AU237" s="288"/>
      <c r="AV237" s="288"/>
      <c r="AW237" s="288"/>
      <c r="AX237" s="288"/>
      <c r="AY237" s="288"/>
      <c r="AZ237" s="288"/>
      <c r="BA237" s="288"/>
      <c r="BB237" s="288"/>
      <c r="BC237" s="288"/>
      <c r="BD237" s="288"/>
      <c r="BE237" s="288"/>
      <c r="BF237" s="288"/>
      <c r="BG237" s="288"/>
      <c r="BH237" s="288"/>
      <c r="BI237" s="288"/>
      <c r="BJ237" s="288"/>
      <c r="BK237" s="288"/>
      <c r="BL237" s="288"/>
      <c r="BM237" s="288"/>
      <c r="BN237" s="288"/>
      <c r="BO237" s="288"/>
      <c r="BP237" s="288"/>
      <c r="BQ237" s="288"/>
      <c r="BR237" s="288"/>
      <c r="BS237" s="288"/>
      <c r="BT237" s="288"/>
      <c r="BU237" s="288"/>
      <c r="CK237" s="288"/>
      <c r="CL237" s="288"/>
      <c r="CM237" s="288"/>
      <c r="CN237" s="288"/>
      <c r="CO237" s="288"/>
      <c r="CP237" s="288"/>
      <c r="CQ237" s="288"/>
      <c r="CR237" s="288"/>
      <c r="CS237" s="288"/>
      <c r="CT237" s="288"/>
      <c r="CU237" s="288"/>
      <c r="CV237" s="288"/>
      <c r="CW237" s="288"/>
      <c r="CX237" s="288"/>
      <c r="CY237" s="288"/>
      <c r="CZ237" s="288"/>
      <c r="DA237" s="288"/>
      <c r="DB237" s="288"/>
      <c r="DC237" s="288"/>
      <c r="DD237" s="288"/>
      <c r="DE237" s="288"/>
      <c r="DF237" s="288"/>
      <c r="DG237" s="288"/>
      <c r="DH237" s="288"/>
      <c r="DI237" s="288"/>
      <c r="DJ237" s="288"/>
      <c r="DK237" s="288"/>
      <c r="DL237" s="288"/>
      <c r="DM237" s="288"/>
      <c r="DN237" s="288"/>
      <c r="DO237" s="288"/>
      <c r="DP237" s="288"/>
      <c r="DQ237" s="288"/>
      <c r="DR237" s="288"/>
      <c r="DS237" s="288"/>
      <c r="DT237" s="288"/>
      <c r="DU237" s="288"/>
      <c r="DV237" s="288"/>
      <c r="DW237" s="288"/>
      <c r="DX237" s="288"/>
      <c r="DY237" s="288"/>
      <c r="DZ237" s="288"/>
      <c r="EA237" s="288"/>
      <c r="EB237" s="288"/>
      <c r="EC237" s="288"/>
    </row>
    <row r="238" spans="1:133" s="291" customFormat="1">
      <c r="A238" s="288"/>
      <c r="B238" s="353"/>
      <c r="C238" s="353"/>
      <c r="D238" s="353"/>
      <c r="E238" s="279"/>
      <c r="F238" s="279"/>
      <c r="G238" s="278"/>
      <c r="H238" s="278"/>
      <c r="I238" s="278"/>
      <c r="J238" s="279"/>
      <c r="K238" s="352"/>
      <c r="L238" s="290"/>
      <c r="M238" s="290"/>
      <c r="N238" s="288"/>
      <c r="O238" s="288"/>
      <c r="P238" s="288"/>
      <c r="Q238" s="288"/>
      <c r="R238" s="288"/>
      <c r="S238" s="265"/>
      <c r="T238" s="265"/>
      <c r="U238" s="265"/>
      <c r="V238" s="265"/>
      <c r="W238" s="265"/>
      <c r="X238" s="265"/>
      <c r="Y238" s="265"/>
      <c r="Z238" s="265"/>
      <c r="AA238" s="265"/>
      <c r="AB238" s="265"/>
      <c r="AC238" s="265"/>
      <c r="AD238" s="265"/>
      <c r="AE238" s="265"/>
      <c r="AF238" s="265"/>
      <c r="AG238" s="265"/>
      <c r="AH238" s="265"/>
      <c r="AI238" s="265"/>
      <c r="AJ238" s="265"/>
      <c r="AK238" s="265"/>
      <c r="AL238" s="265"/>
      <c r="AM238" s="265"/>
      <c r="AN238" s="265"/>
      <c r="AO238" s="265"/>
      <c r="AP238" s="265"/>
      <c r="AQ238" s="288"/>
      <c r="AR238" s="265"/>
      <c r="AS238" s="288"/>
      <c r="AT238" s="288"/>
      <c r="AU238" s="288"/>
      <c r="AV238" s="288"/>
      <c r="AW238" s="288"/>
      <c r="AX238" s="288"/>
      <c r="AY238" s="288"/>
      <c r="AZ238" s="288"/>
      <c r="BA238" s="288"/>
      <c r="BB238" s="288"/>
      <c r="BC238" s="288"/>
      <c r="BD238" s="288"/>
      <c r="BE238" s="288"/>
      <c r="BF238" s="288"/>
      <c r="BG238" s="288"/>
      <c r="BH238" s="288"/>
      <c r="BI238" s="288"/>
      <c r="BJ238" s="288"/>
      <c r="BK238" s="288"/>
      <c r="BL238" s="288"/>
      <c r="BM238" s="288"/>
      <c r="BN238" s="288"/>
      <c r="BO238" s="288"/>
      <c r="BP238" s="288"/>
      <c r="BQ238" s="288"/>
      <c r="BR238" s="288"/>
      <c r="BS238" s="288"/>
      <c r="BT238" s="288"/>
      <c r="BU238" s="288"/>
      <c r="CK238" s="288"/>
      <c r="CL238" s="288"/>
      <c r="CM238" s="288"/>
      <c r="CN238" s="288"/>
      <c r="CO238" s="288"/>
      <c r="CP238" s="288"/>
      <c r="CQ238" s="288"/>
      <c r="CR238" s="288"/>
      <c r="CS238" s="288"/>
      <c r="CT238" s="288"/>
      <c r="CU238" s="288"/>
      <c r="CV238" s="288"/>
      <c r="CW238" s="288"/>
      <c r="CX238" s="288"/>
      <c r="CY238" s="288"/>
      <c r="CZ238" s="288"/>
      <c r="DA238" s="288"/>
      <c r="DB238" s="288"/>
      <c r="DC238" s="288"/>
      <c r="DD238" s="288"/>
      <c r="DE238" s="288"/>
      <c r="DF238" s="288"/>
      <c r="DG238" s="288"/>
      <c r="DH238" s="288"/>
      <c r="DI238" s="288"/>
      <c r="DJ238" s="288"/>
      <c r="DK238" s="288"/>
      <c r="DL238" s="288"/>
      <c r="DM238" s="288"/>
      <c r="DN238" s="288"/>
      <c r="DO238" s="288"/>
      <c r="DP238" s="288"/>
      <c r="DQ238" s="288"/>
      <c r="DR238" s="288"/>
      <c r="DS238" s="288"/>
      <c r="DT238" s="288"/>
      <c r="DU238" s="288"/>
      <c r="DV238" s="288"/>
      <c r="DW238" s="288"/>
      <c r="DX238" s="288"/>
      <c r="DY238" s="288"/>
      <c r="DZ238" s="288"/>
      <c r="EA238" s="288"/>
      <c r="EB238" s="288"/>
      <c r="EC238" s="288"/>
    </row>
    <row r="239" spans="1:133" s="291" customFormat="1">
      <c r="A239" s="288"/>
      <c r="B239" s="353"/>
      <c r="C239" s="353"/>
      <c r="D239" s="353"/>
      <c r="E239" s="279"/>
      <c r="F239" s="279"/>
      <c r="G239" s="278"/>
      <c r="H239" s="278"/>
      <c r="I239" s="278"/>
      <c r="J239" s="279"/>
      <c r="K239" s="352"/>
      <c r="L239" s="290"/>
      <c r="M239" s="290"/>
      <c r="N239" s="288"/>
      <c r="O239" s="288"/>
      <c r="P239" s="288"/>
      <c r="Q239" s="288"/>
      <c r="R239" s="288"/>
      <c r="S239" s="265"/>
      <c r="T239" s="265"/>
      <c r="U239" s="265"/>
      <c r="V239" s="265"/>
      <c r="W239" s="265"/>
      <c r="X239" s="265"/>
      <c r="Y239" s="265"/>
      <c r="Z239" s="265"/>
      <c r="AA239" s="265"/>
      <c r="AB239" s="265"/>
      <c r="AC239" s="265"/>
      <c r="AD239" s="265"/>
      <c r="AE239" s="265"/>
      <c r="AF239" s="265"/>
      <c r="AG239" s="265"/>
      <c r="AH239" s="265"/>
      <c r="AI239" s="265"/>
      <c r="AJ239" s="265"/>
      <c r="AK239" s="265"/>
      <c r="AL239" s="265"/>
      <c r="AM239" s="265"/>
      <c r="AN239" s="265"/>
      <c r="AO239" s="265"/>
      <c r="AP239" s="265"/>
      <c r="AQ239" s="288"/>
      <c r="AR239" s="265"/>
      <c r="AS239" s="288"/>
      <c r="AT239" s="288"/>
      <c r="AU239" s="288"/>
      <c r="AV239" s="288"/>
      <c r="AW239" s="288"/>
      <c r="AX239" s="288"/>
      <c r="AY239" s="288"/>
      <c r="AZ239" s="288"/>
      <c r="BA239" s="288"/>
      <c r="BB239" s="288"/>
      <c r="BC239" s="288"/>
      <c r="BD239" s="288"/>
      <c r="BE239" s="288"/>
      <c r="BF239" s="288"/>
      <c r="BG239" s="288"/>
      <c r="BH239" s="288"/>
      <c r="BI239" s="288"/>
      <c r="BJ239" s="288"/>
      <c r="BK239" s="288"/>
      <c r="BL239" s="288"/>
      <c r="BM239" s="288"/>
      <c r="BN239" s="288"/>
      <c r="BO239" s="288"/>
      <c r="BP239" s="288"/>
      <c r="BQ239" s="288"/>
      <c r="BR239" s="288"/>
      <c r="BS239" s="288"/>
      <c r="BT239" s="288"/>
      <c r="BU239" s="288"/>
      <c r="CK239" s="288"/>
      <c r="CL239" s="288"/>
      <c r="CM239" s="288"/>
      <c r="CN239" s="288"/>
      <c r="CO239" s="288"/>
      <c r="CP239" s="288"/>
      <c r="CQ239" s="288"/>
      <c r="CR239" s="288"/>
      <c r="CS239" s="288"/>
      <c r="CT239" s="288"/>
      <c r="CU239" s="288"/>
      <c r="CV239" s="288"/>
      <c r="CW239" s="288"/>
      <c r="CX239" s="288"/>
      <c r="CY239" s="288"/>
      <c r="CZ239" s="288"/>
      <c r="DA239" s="288"/>
      <c r="DB239" s="288"/>
      <c r="DC239" s="288"/>
      <c r="DD239" s="288"/>
      <c r="DE239" s="288"/>
      <c r="DF239" s="288"/>
      <c r="DG239" s="288"/>
      <c r="DH239" s="288"/>
      <c r="DI239" s="288"/>
      <c r="DJ239" s="288"/>
      <c r="DK239" s="288"/>
      <c r="DL239" s="288"/>
      <c r="DM239" s="288"/>
      <c r="DN239" s="288"/>
      <c r="DO239" s="288"/>
      <c r="DP239" s="288"/>
      <c r="DQ239" s="288"/>
      <c r="DR239" s="288"/>
      <c r="DS239" s="288"/>
      <c r="DT239" s="288"/>
      <c r="DU239" s="288"/>
      <c r="DV239" s="288"/>
      <c r="DW239" s="288"/>
      <c r="DX239" s="288"/>
      <c r="DY239" s="288"/>
      <c r="DZ239" s="288"/>
      <c r="EA239" s="288"/>
      <c r="EB239" s="288"/>
      <c r="EC239" s="288"/>
    </row>
    <row r="240" spans="1:133" s="291" customFormat="1">
      <c r="A240" s="288"/>
      <c r="B240" s="353"/>
      <c r="C240" s="353"/>
      <c r="D240" s="353"/>
      <c r="E240" s="279"/>
      <c r="F240" s="279"/>
      <c r="G240" s="278"/>
      <c r="H240" s="278"/>
      <c r="I240" s="278"/>
      <c r="J240" s="279"/>
      <c r="K240" s="352"/>
      <c r="L240" s="290"/>
      <c r="M240" s="290"/>
      <c r="N240" s="288"/>
      <c r="O240" s="288"/>
      <c r="P240" s="288"/>
      <c r="Q240" s="288"/>
      <c r="R240" s="288"/>
      <c r="S240" s="265"/>
      <c r="T240" s="265"/>
      <c r="U240" s="265"/>
      <c r="V240" s="265"/>
      <c r="W240" s="265"/>
      <c r="X240" s="265"/>
      <c r="Y240" s="265"/>
      <c r="Z240" s="265"/>
      <c r="AA240" s="265"/>
      <c r="AB240" s="265"/>
      <c r="AC240" s="265"/>
      <c r="AD240" s="265"/>
      <c r="AE240" s="265"/>
      <c r="AF240" s="265"/>
      <c r="AG240" s="265"/>
      <c r="AH240" s="265"/>
      <c r="AI240" s="265"/>
      <c r="AJ240" s="265"/>
      <c r="AK240" s="265"/>
      <c r="AL240" s="265"/>
      <c r="AM240" s="265"/>
      <c r="AN240" s="265"/>
      <c r="AO240" s="265"/>
      <c r="AP240" s="265"/>
      <c r="AQ240" s="288"/>
      <c r="AR240" s="265"/>
      <c r="AS240" s="288"/>
      <c r="AT240" s="288"/>
      <c r="AU240" s="288"/>
      <c r="AV240" s="288"/>
      <c r="AW240" s="288"/>
      <c r="AX240" s="288"/>
      <c r="AY240" s="288"/>
      <c r="AZ240" s="288"/>
      <c r="BA240" s="288"/>
      <c r="BB240" s="288"/>
      <c r="BC240" s="288"/>
      <c r="BD240" s="288"/>
      <c r="BE240" s="288"/>
      <c r="BF240" s="288"/>
      <c r="BG240" s="288"/>
      <c r="BH240" s="288"/>
      <c r="BI240" s="288"/>
      <c r="BJ240" s="288"/>
      <c r="BK240" s="288"/>
      <c r="BL240" s="288"/>
      <c r="BM240" s="288"/>
      <c r="BN240" s="288"/>
      <c r="BO240" s="288"/>
      <c r="BP240" s="288"/>
      <c r="BQ240" s="288"/>
      <c r="BR240" s="288"/>
      <c r="BS240" s="288"/>
      <c r="BT240" s="288"/>
      <c r="BU240" s="288"/>
      <c r="CK240" s="288"/>
      <c r="CL240" s="288"/>
      <c r="CM240" s="288"/>
      <c r="CN240" s="288"/>
      <c r="CO240" s="288"/>
      <c r="CP240" s="288"/>
      <c r="CQ240" s="288"/>
      <c r="CR240" s="288"/>
      <c r="CS240" s="288"/>
      <c r="CT240" s="288"/>
      <c r="CU240" s="288"/>
      <c r="CV240" s="288"/>
      <c r="CW240" s="288"/>
      <c r="CX240" s="288"/>
      <c r="CY240" s="288"/>
      <c r="CZ240" s="288"/>
      <c r="DA240" s="288"/>
      <c r="DB240" s="288"/>
      <c r="DC240" s="288"/>
      <c r="DD240" s="288"/>
      <c r="DE240" s="288"/>
      <c r="DF240" s="288"/>
      <c r="DG240" s="288"/>
      <c r="DH240" s="288"/>
      <c r="DI240" s="288"/>
      <c r="DJ240" s="288"/>
      <c r="DK240" s="288"/>
      <c r="DL240" s="288"/>
      <c r="DM240" s="288"/>
      <c r="DN240" s="288"/>
      <c r="DO240" s="288"/>
      <c r="DP240" s="288"/>
      <c r="DQ240" s="288"/>
      <c r="DR240" s="288"/>
      <c r="DS240" s="288"/>
      <c r="DT240" s="288"/>
      <c r="DU240" s="288"/>
      <c r="DV240" s="288"/>
      <c r="DW240" s="288"/>
      <c r="DX240" s="288"/>
      <c r="DY240" s="288"/>
      <c r="DZ240" s="288"/>
      <c r="EA240" s="288"/>
      <c r="EB240" s="288"/>
      <c r="EC240" s="288"/>
    </row>
    <row r="241" spans="1:133" s="291" customFormat="1">
      <c r="A241" s="288"/>
      <c r="B241" s="353"/>
      <c r="C241" s="353"/>
      <c r="D241" s="353"/>
      <c r="E241" s="279"/>
      <c r="F241" s="279"/>
      <c r="G241" s="278"/>
      <c r="H241" s="278"/>
      <c r="I241" s="278"/>
      <c r="J241" s="279"/>
      <c r="K241" s="352"/>
      <c r="L241" s="290"/>
      <c r="M241" s="290"/>
      <c r="N241" s="288"/>
      <c r="O241" s="288"/>
      <c r="P241" s="288"/>
      <c r="Q241" s="288"/>
      <c r="R241" s="288"/>
      <c r="S241" s="265"/>
      <c r="T241" s="265"/>
      <c r="U241" s="265"/>
      <c r="V241" s="265"/>
      <c r="W241" s="265"/>
      <c r="X241" s="265"/>
      <c r="Y241" s="265"/>
      <c r="Z241" s="265"/>
      <c r="AA241" s="265"/>
      <c r="AB241" s="265"/>
      <c r="AC241" s="265"/>
      <c r="AD241" s="265"/>
      <c r="AE241" s="265"/>
      <c r="AF241" s="265"/>
      <c r="AG241" s="265"/>
      <c r="AH241" s="265"/>
      <c r="AI241" s="265"/>
      <c r="AJ241" s="265"/>
      <c r="AK241" s="265"/>
      <c r="AL241" s="265"/>
      <c r="AM241" s="265"/>
      <c r="AN241" s="265"/>
      <c r="AO241" s="265"/>
      <c r="AP241" s="265"/>
      <c r="AQ241" s="288"/>
      <c r="AR241" s="265"/>
      <c r="AS241" s="288"/>
      <c r="AT241" s="288"/>
      <c r="AU241" s="288"/>
      <c r="AV241" s="288"/>
      <c r="AW241" s="288"/>
      <c r="AX241" s="288"/>
      <c r="AY241" s="288"/>
      <c r="AZ241" s="288"/>
      <c r="BA241" s="288"/>
      <c r="BB241" s="288"/>
      <c r="BC241" s="288"/>
      <c r="BD241" s="288"/>
      <c r="BE241" s="288"/>
      <c r="BF241" s="288"/>
      <c r="BG241" s="288"/>
      <c r="BH241" s="288"/>
      <c r="BI241" s="288"/>
      <c r="BJ241" s="288"/>
      <c r="BK241" s="288"/>
      <c r="BL241" s="288"/>
      <c r="BM241" s="288"/>
      <c r="BN241" s="288"/>
      <c r="BO241" s="288"/>
      <c r="BP241" s="288"/>
      <c r="BQ241" s="288"/>
      <c r="BR241" s="288"/>
      <c r="BS241" s="288"/>
      <c r="BT241" s="288"/>
      <c r="BU241" s="288"/>
      <c r="CK241" s="288"/>
      <c r="CL241" s="288"/>
      <c r="CM241" s="288"/>
      <c r="CN241" s="288"/>
      <c r="CO241" s="288"/>
      <c r="CP241" s="288"/>
      <c r="CQ241" s="288"/>
      <c r="CR241" s="288"/>
      <c r="CS241" s="288"/>
      <c r="CT241" s="288"/>
      <c r="CU241" s="288"/>
      <c r="CV241" s="288"/>
      <c r="CW241" s="288"/>
      <c r="CX241" s="288"/>
      <c r="CY241" s="288"/>
      <c r="CZ241" s="288"/>
      <c r="DA241" s="288"/>
      <c r="DB241" s="288"/>
      <c r="DC241" s="288"/>
      <c r="DD241" s="288"/>
      <c r="DE241" s="288"/>
      <c r="DF241" s="288"/>
      <c r="DG241" s="288"/>
      <c r="DH241" s="288"/>
      <c r="DI241" s="288"/>
      <c r="DJ241" s="288"/>
      <c r="DK241" s="288"/>
      <c r="DL241" s="288"/>
      <c r="DM241" s="288"/>
      <c r="DN241" s="288"/>
      <c r="DO241" s="288"/>
      <c r="DP241" s="288"/>
      <c r="DQ241" s="288"/>
      <c r="DR241" s="288"/>
      <c r="DS241" s="288"/>
      <c r="DT241" s="288"/>
      <c r="DU241" s="288"/>
      <c r="DV241" s="288"/>
      <c r="DW241" s="288"/>
      <c r="DX241" s="288"/>
      <c r="DY241" s="288"/>
      <c r="DZ241" s="288"/>
      <c r="EA241" s="288"/>
      <c r="EB241" s="288"/>
      <c r="EC241" s="288"/>
    </row>
    <row r="242" spans="1:133" s="291" customFormat="1">
      <c r="A242" s="288"/>
      <c r="B242" s="353"/>
      <c r="C242" s="353"/>
      <c r="D242" s="353"/>
      <c r="E242" s="279"/>
      <c r="F242" s="279"/>
      <c r="G242" s="278"/>
      <c r="H242" s="278"/>
      <c r="I242" s="278"/>
      <c r="J242" s="279"/>
      <c r="K242" s="352"/>
      <c r="L242" s="290"/>
      <c r="M242" s="290"/>
      <c r="N242" s="288"/>
      <c r="O242" s="288"/>
      <c r="P242" s="288"/>
      <c r="Q242" s="288"/>
      <c r="R242" s="288"/>
      <c r="S242" s="265"/>
      <c r="T242" s="265"/>
      <c r="U242" s="265"/>
      <c r="V242" s="265"/>
      <c r="W242" s="265"/>
      <c r="X242" s="265"/>
      <c r="Y242" s="265"/>
      <c r="Z242" s="265"/>
      <c r="AA242" s="265"/>
      <c r="AB242" s="265"/>
      <c r="AC242" s="265"/>
      <c r="AD242" s="265"/>
      <c r="AE242" s="265"/>
      <c r="AF242" s="265"/>
      <c r="AG242" s="265"/>
      <c r="AH242" s="265"/>
      <c r="AI242" s="265"/>
      <c r="AJ242" s="265"/>
      <c r="AK242" s="265"/>
      <c r="AL242" s="265"/>
      <c r="AM242" s="265"/>
      <c r="AN242" s="265"/>
      <c r="AO242" s="265"/>
      <c r="AP242" s="265"/>
      <c r="AQ242" s="288"/>
      <c r="AR242" s="265"/>
      <c r="AS242" s="288"/>
      <c r="AT242" s="288"/>
      <c r="AU242" s="288"/>
      <c r="AV242" s="288"/>
      <c r="AW242" s="288"/>
      <c r="AX242" s="288"/>
      <c r="AY242" s="288"/>
      <c r="AZ242" s="288"/>
      <c r="BA242" s="288"/>
      <c r="BB242" s="288"/>
      <c r="BC242" s="288"/>
      <c r="BD242" s="288"/>
      <c r="BE242" s="288"/>
      <c r="BF242" s="288"/>
      <c r="BG242" s="288"/>
      <c r="BH242" s="288"/>
      <c r="BI242" s="288"/>
      <c r="BJ242" s="288"/>
      <c r="BK242" s="288"/>
      <c r="BL242" s="288"/>
      <c r="BM242" s="288"/>
      <c r="BN242" s="288"/>
      <c r="BO242" s="288"/>
      <c r="BP242" s="288"/>
      <c r="BQ242" s="288"/>
      <c r="BR242" s="288"/>
      <c r="BS242" s="288"/>
      <c r="BT242" s="288"/>
      <c r="BU242" s="288"/>
      <c r="CK242" s="288"/>
      <c r="CL242" s="288"/>
      <c r="CM242" s="288"/>
      <c r="CN242" s="288"/>
      <c r="CO242" s="288"/>
      <c r="CP242" s="288"/>
      <c r="CQ242" s="288"/>
      <c r="CR242" s="288"/>
      <c r="CS242" s="288"/>
      <c r="CT242" s="288"/>
      <c r="CU242" s="288"/>
      <c r="CV242" s="288"/>
      <c r="CW242" s="288"/>
      <c r="CX242" s="288"/>
      <c r="CY242" s="288"/>
      <c r="CZ242" s="288"/>
      <c r="DA242" s="288"/>
      <c r="DB242" s="288"/>
      <c r="DC242" s="288"/>
      <c r="DD242" s="288"/>
      <c r="DE242" s="288"/>
      <c r="DF242" s="288"/>
      <c r="DG242" s="288"/>
      <c r="DH242" s="288"/>
      <c r="DI242" s="288"/>
      <c r="DJ242" s="288"/>
      <c r="DK242" s="288"/>
      <c r="DL242" s="288"/>
      <c r="DM242" s="288"/>
      <c r="DN242" s="288"/>
      <c r="DO242" s="288"/>
      <c r="DP242" s="288"/>
      <c r="DQ242" s="288"/>
      <c r="DR242" s="288"/>
      <c r="DS242" s="288"/>
      <c r="DT242" s="288"/>
      <c r="DU242" s="288"/>
      <c r="DV242" s="288"/>
      <c r="DW242" s="288"/>
      <c r="DX242" s="288"/>
      <c r="DY242" s="288"/>
      <c r="DZ242" s="288"/>
      <c r="EA242" s="288"/>
      <c r="EB242" s="288"/>
      <c r="EC242" s="288"/>
    </row>
    <row r="243" spans="1:133" s="291" customFormat="1">
      <c r="A243" s="288"/>
      <c r="B243" s="353"/>
      <c r="C243" s="353"/>
      <c r="D243" s="353"/>
      <c r="E243" s="279"/>
      <c r="F243" s="279"/>
      <c r="G243" s="278"/>
      <c r="H243" s="278"/>
      <c r="I243" s="278"/>
      <c r="J243" s="279"/>
      <c r="K243" s="352"/>
      <c r="L243" s="290"/>
      <c r="M243" s="290"/>
      <c r="N243" s="288"/>
      <c r="O243" s="288"/>
      <c r="P243" s="288"/>
      <c r="Q243" s="288"/>
      <c r="R243" s="288"/>
      <c r="S243" s="265"/>
      <c r="T243" s="265"/>
      <c r="U243" s="265"/>
      <c r="V243" s="265"/>
      <c r="W243" s="265"/>
      <c r="X243" s="265"/>
      <c r="Y243" s="265"/>
      <c r="Z243" s="265"/>
      <c r="AA243" s="265"/>
      <c r="AB243" s="265"/>
      <c r="AC243" s="265"/>
      <c r="AD243" s="265"/>
      <c r="AE243" s="265"/>
      <c r="AF243" s="265"/>
      <c r="AG243" s="265"/>
      <c r="AH243" s="265"/>
      <c r="AI243" s="265"/>
      <c r="AJ243" s="265"/>
      <c r="AK243" s="265"/>
      <c r="AL243" s="265"/>
      <c r="AM243" s="265"/>
      <c r="AN243" s="265"/>
      <c r="AO243" s="265"/>
      <c r="AP243" s="265"/>
      <c r="AQ243" s="288"/>
      <c r="AR243" s="265"/>
      <c r="AS243" s="288"/>
      <c r="AT243" s="288"/>
      <c r="AU243" s="288"/>
      <c r="AV243" s="288"/>
      <c r="AW243" s="288"/>
      <c r="AX243" s="288"/>
      <c r="AY243" s="288"/>
      <c r="AZ243" s="288"/>
      <c r="BA243" s="288"/>
      <c r="BB243" s="288"/>
      <c r="BC243" s="288"/>
      <c r="BD243" s="288"/>
      <c r="BE243" s="288"/>
      <c r="BF243" s="288"/>
      <c r="BG243" s="288"/>
      <c r="BH243" s="288"/>
      <c r="BI243" s="288"/>
      <c r="BJ243" s="288"/>
      <c r="BK243" s="288"/>
      <c r="BL243" s="288"/>
      <c r="BM243" s="288"/>
      <c r="BN243" s="288"/>
      <c r="BO243" s="288"/>
      <c r="BP243" s="288"/>
      <c r="BQ243" s="288"/>
      <c r="BR243" s="288"/>
      <c r="BS243" s="288"/>
      <c r="BT243" s="288"/>
      <c r="BU243" s="288"/>
      <c r="CK243" s="288"/>
      <c r="CL243" s="288"/>
      <c r="CM243" s="288"/>
      <c r="CN243" s="288"/>
      <c r="CO243" s="288"/>
      <c r="CP243" s="288"/>
      <c r="CQ243" s="288"/>
      <c r="CR243" s="288"/>
      <c r="CS243" s="288"/>
      <c r="CT243" s="288"/>
      <c r="CU243" s="288"/>
      <c r="CV243" s="288"/>
      <c r="CW243" s="288"/>
      <c r="CX243" s="288"/>
      <c r="CY243" s="288"/>
      <c r="CZ243" s="288"/>
      <c r="DA243" s="288"/>
      <c r="DB243" s="288"/>
      <c r="DC243" s="288"/>
      <c r="DD243" s="288"/>
      <c r="DE243" s="288"/>
      <c r="DF243" s="288"/>
      <c r="DG243" s="288"/>
      <c r="DH243" s="288"/>
      <c r="DI243" s="288"/>
      <c r="DJ243" s="288"/>
      <c r="DK243" s="288"/>
      <c r="DL243" s="288"/>
      <c r="DM243" s="288"/>
      <c r="DN243" s="288"/>
      <c r="DO243" s="288"/>
      <c r="DP243" s="288"/>
      <c r="DQ243" s="288"/>
      <c r="DR243" s="288"/>
      <c r="DS243" s="288"/>
      <c r="DT243" s="288"/>
      <c r="DU243" s="288"/>
      <c r="DV243" s="288"/>
      <c r="DW243" s="288"/>
      <c r="DX243" s="288"/>
      <c r="DY243" s="288"/>
      <c r="DZ243" s="288"/>
      <c r="EA243" s="288"/>
      <c r="EB243" s="288"/>
      <c r="EC243" s="288"/>
    </row>
    <row r="244" spans="1:133" s="291" customFormat="1">
      <c r="A244" s="288"/>
      <c r="B244" s="353"/>
      <c r="C244" s="353"/>
      <c r="D244" s="353"/>
      <c r="E244" s="279"/>
      <c r="F244" s="279"/>
      <c r="G244" s="278"/>
      <c r="H244" s="278"/>
      <c r="I244" s="278"/>
      <c r="J244" s="279"/>
      <c r="K244" s="352"/>
      <c r="L244" s="290"/>
      <c r="M244" s="290"/>
      <c r="N244" s="288"/>
      <c r="O244" s="288"/>
      <c r="P244" s="288"/>
      <c r="Q244" s="288"/>
      <c r="R244" s="288"/>
      <c r="S244" s="265"/>
      <c r="T244" s="265"/>
      <c r="U244" s="265"/>
      <c r="V244" s="265"/>
      <c r="W244" s="265"/>
      <c r="X244" s="265"/>
      <c r="Y244" s="265"/>
      <c r="Z244" s="265"/>
      <c r="AA244" s="265"/>
      <c r="AB244" s="265"/>
      <c r="AC244" s="265"/>
      <c r="AD244" s="265"/>
      <c r="AE244" s="265"/>
      <c r="AF244" s="265"/>
      <c r="AG244" s="265"/>
      <c r="AH244" s="265"/>
      <c r="AI244" s="265"/>
      <c r="AJ244" s="265"/>
      <c r="AK244" s="265"/>
      <c r="AL244" s="265"/>
      <c r="AM244" s="265"/>
      <c r="AN244" s="265"/>
      <c r="AO244" s="265"/>
      <c r="AP244" s="265"/>
      <c r="AQ244" s="288"/>
      <c r="AR244" s="265"/>
      <c r="AS244" s="288"/>
      <c r="AT244" s="288"/>
      <c r="AU244" s="288"/>
      <c r="AV244" s="288"/>
      <c r="AW244" s="288"/>
      <c r="AX244" s="288"/>
      <c r="AY244" s="288"/>
      <c r="AZ244" s="288"/>
      <c r="BA244" s="288"/>
      <c r="BB244" s="288"/>
      <c r="BC244" s="288"/>
      <c r="BD244" s="288"/>
      <c r="BE244" s="288"/>
      <c r="BF244" s="288"/>
      <c r="BG244" s="288"/>
      <c r="BH244" s="288"/>
      <c r="BI244" s="288"/>
      <c r="BJ244" s="288"/>
      <c r="BK244" s="288"/>
      <c r="BL244" s="288"/>
      <c r="BM244" s="288"/>
      <c r="BN244" s="288"/>
      <c r="BO244" s="288"/>
      <c r="BP244" s="288"/>
      <c r="BQ244" s="288"/>
      <c r="BR244" s="288"/>
      <c r="BS244" s="288"/>
      <c r="BT244" s="288"/>
      <c r="BU244" s="288"/>
      <c r="CK244" s="288"/>
      <c r="CL244" s="288"/>
      <c r="CM244" s="288"/>
      <c r="CN244" s="288"/>
      <c r="CO244" s="288"/>
      <c r="CP244" s="288"/>
      <c r="CQ244" s="288"/>
      <c r="CR244" s="288"/>
      <c r="CS244" s="288"/>
      <c r="CT244" s="288"/>
      <c r="CU244" s="288"/>
      <c r="CV244" s="288"/>
      <c r="CW244" s="288"/>
      <c r="CX244" s="288"/>
      <c r="CY244" s="288"/>
      <c r="CZ244" s="288"/>
      <c r="DA244" s="288"/>
      <c r="DB244" s="288"/>
      <c r="DC244" s="288"/>
      <c r="DD244" s="288"/>
      <c r="DE244" s="288"/>
      <c r="DF244" s="288"/>
      <c r="DG244" s="288"/>
      <c r="DH244" s="288"/>
      <c r="DI244" s="288"/>
      <c r="DJ244" s="288"/>
      <c r="DK244" s="288"/>
      <c r="DL244" s="288"/>
      <c r="DM244" s="288"/>
      <c r="DN244" s="288"/>
      <c r="DO244" s="288"/>
      <c r="DP244" s="288"/>
      <c r="DQ244" s="288"/>
      <c r="DR244" s="288"/>
      <c r="DS244" s="288"/>
      <c r="DT244" s="288"/>
      <c r="DU244" s="288"/>
      <c r="DV244" s="288"/>
      <c r="DW244" s="288"/>
      <c r="DX244" s="288"/>
      <c r="DY244" s="288"/>
      <c r="DZ244" s="288"/>
      <c r="EA244" s="288"/>
      <c r="EB244" s="288"/>
      <c r="EC244" s="288"/>
    </row>
    <row r="245" spans="1:133" s="291" customFormat="1">
      <c r="A245" s="288"/>
      <c r="B245" s="353"/>
      <c r="C245" s="353"/>
      <c r="D245" s="353"/>
      <c r="E245" s="279"/>
      <c r="F245" s="279"/>
      <c r="G245" s="278"/>
      <c r="H245" s="278"/>
      <c r="I245" s="278"/>
      <c r="J245" s="279"/>
      <c r="K245" s="352"/>
      <c r="L245" s="290"/>
      <c r="M245" s="290"/>
      <c r="N245" s="288"/>
      <c r="O245" s="288"/>
      <c r="P245" s="288"/>
      <c r="Q245" s="288"/>
      <c r="R245" s="288"/>
      <c r="S245" s="265"/>
      <c r="T245" s="265"/>
      <c r="U245" s="265"/>
      <c r="V245" s="265"/>
      <c r="W245" s="265"/>
      <c r="X245" s="265"/>
      <c r="Y245" s="265"/>
      <c r="Z245" s="265"/>
      <c r="AA245" s="265"/>
      <c r="AB245" s="265"/>
      <c r="AC245" s="265"/>
      <c r="AD245" s="265"/>
      <c r="AE245" s="265"/>
      <c r="AF245" s="265"/>
      <c r="AG245" s="265"/>
      <c r="AH245" s="265"/>
      <c r="AI245" s="265"/>
      <c r="AJ245" s="265"/>
      <c r="AK245" s="265"/>
      <c r="AL245" s="265"/>
      <c r="AM245" s="265"/>
      <c r="AN245" s="265"/>
      <c r="AO245" s="265"/>
      <c r="AP245" s="265"/>
      <c r="AQ245" s="288"/>
      <c r="AR245" s="265"/>
      <c r="AS245" s="288"/>
      <c r="AT245" s="288"/>
      <c r="AU245" s="288"/>
      <c r="AV245" s="288"/>
      <c r="AW245" s="288"/>
      <c r="AX245" s="288"/>
      <c r="AY245" s="288"/>
      <c r="AZ245" s="288"/>
      <c r="BA245" s="288"/>
      <c r="BB245" s="288"/>
      <c r="BC245" s="288"/>
      <c r="BD245" s="288"/>
      <c r="BE245" s="288"/>
      <c r="BF245" s="288"/>
      <c r="BG245" s="288"/>
      <c r="BH245" s="288"/>
      <c r="BI245" s="288"/>
      <c r="BJ245" s="288"/>
      <c r="BK245" s="288"/>
      <c r="BL245" s="288"/>
      <c r="BM245" s="288"/>
      <c r="BN245" s="288"/>
      <c r="BO245" s="288"/>
      <c r="BP245" s="288"/>
      <c r="BQ245" s="288"/>
      <c r="BR245" s="288"/>
      <c r="BS245" s="288"/>
      <c r="BT245" s="288"/>
      <c r="BU245" s="288"/>
      <c r="CK245" s="288"/>
      <c r="CL245" s="288"/>
      <c r="CM245" s="288"/>
      <c r="CN245" s="288"/>
      <c r="CO245" s="288"/>
      <c r="CP245" s="288"/>
      <c r="CQ245" s="288"/>
      <c r="CR245" s="288"/>
      <c r="CS245" s="288"/>
      <c r="CT245" s="288"/>
      <c r="CU245" s="288"/>
      <c r="CV245" s="288"/>
      <c r="CW245" s="288"/>
      <c r="CX245" s="288"/>
      <c r="CY245" s="288"/>
      <c r="CZ245" s="288"/>
      <c r="DA245" s="288"/>
      <c r="DB245" s="288"/>
      <c r="DC245" s="288"/>
      <c r="DD245" s="288"/>
      <c r="DE245" s="288"/>
      <c r="DF245" s="288"/>
      <c r="DG245" s="288"/>
      <c r="DH245" s="288"/>
      <c r="DI245" s="288"/>
      <c r="DJ245" s="288"/>
      <c r="DK245" s="288"/>
      <c r="DL245" s="288"/>
      <c r="DM245" s="288"/>
      <c r="DN245" s="288"/>
      <c r="DO245" s="288"/>
      <c r="DP245" s="288"/>
      <c r="DQ245" s="288"/>
      <c r="DR245" s="288"/>
      <c r="DS245" s="288"/>
      <c r="DT245" s="288"/>
      <c r="DU245" s="288"/>
      <c r="DV245" s="288"/>
      <c r="DW245" s="288"/>
      <c r="DX245" s="288"/>
      <c r="DY245" s="288"/>
      <c r="DZ245" s="288"/>
      <c r="EA245" s="288"/>
      <c r="EB245" s="288"/>
      <c r="EC245" s="288"/>
    </row>
    <row r="246" spans="1:133" s="291" customFormat="1">
      <c r="A246" s="288"/>
      <c r="B246" s="353"/>
      <c r="C246" s="353"/>
      <c r="D246" s="353"/>
      <c r="E246" s="279"/>
      <c r="F246" s="279"/>
      <c r="G246" s="278"/>
      <c r="H246" s="278"/>
      <c r="I246" s="278"/>
      <c r="J246" s="279"/>
      <c r="K246" s="352"/>
      <c r="L246" s="290"/>
      <c r="M246" s="290"/>
      <c r="N246" s="288"/>
      <c r="O246" s="288"/>
      <c r="P246" s="288"/>
      <c r="Q246" s="288"/>
      <c r="R246" s="288"/>
      <c r="S246" s="265"/>
      <c r="T246" s="265"/>
      <c r="U246" s="265"/>
      <c r="V246" s="265"/>
      <c r="W246" s="265"/>
      <c r="X246" s="265"/>
      <c r="Y246" s="265"/>
      <c r="Z246" s="265"/>
      <c r="AA246" s="265"/>
      <c r="AB246" s="265"/>
      <c r="AC246" s="265"/>
      <c r="AD246" s="265"/>
      <c r="AE246" s="265"/>
      <c r="AF246" s="265"/>
      <c r="AG246" s="265"/>
      <c r="AH246" s="265"/>
      <c r="AI246" s="265"/>
      <c r="AJ246" s="265"/>
      <c r="AK246" s="265"/>
      <c r="AL246" s="265"/>
      <c r="AM246" s="265"/>
      <c r="AN246" s="265"/>
      <c r="AO246" s="265"/>
      <c r="AP246" s="265"/>
      <c r="AQ246" s="288"/>
      <c r="AR246" s="265"/>
      <c r="AS246" s="288"/>
      <c r="AT246" s="288"/>
      <c r="AU246" s="288"/>
      <c r="AV246" s="288"/>
      <c r="AW246" s="288"/>
      <c r="AX246" s="288"/>
      <c r="AY246" s="288"/>
      <c r="AZ246" s="288"/>
      <c r="BA246" s="288"/>
      <c r="BB246" s="288"/>
      <c r="BC246" s="288"/>
      <c r="BD246" s="288"/>
      <c r="BE246" s="288"/>
      <c r="BF246" s="288"/>
      <c r="BG246" s="288"/>
      <c r="BH246" s="288"/>
      <c r="BI246" s="288"/>
      <c r="BJ246" s="288"/>
      <c r="BK246" s="288"/>
      <c r="BL246" s="288"/>
      <c r="BM246" s="288"/>
      <c r="BN246" s="288"/>
      <c r="BO246" s="288"/>
      <c r="BP246" s="288"/>
      <c r="BQ246" s="288"/>
      <c r="BR246" s="288"/>
      <c r="BS246" s="288"/>
      <c r="BT246" s="288"/>
      <c r="BU246" s="288"/>
      <c r="CK246" s="288"/>
      <c r="CL246" s="288"/>
      <c r="CM246" s="288"/>
      <c r="CN246" s="288"/>
      <c r="CO246" s="288"/>
      <c r="CP246" s="288"/>
      <c r="CQ246" s="288"/>
      <c r="CR246" s="288"/>
      <c r="CS246" s="288"/>
      <c r="CT246" s="288"/>
      <c r="CU246" s="288"/>
      <c r="CV246" s="288"/>
      <c r="CW246" s="288"/>
      <c r="CX246" s="288"/>
      <c r="CY246" s="288"/>
      <c r="CZ246" s="288"/>
      <c r="DA246" s="288"/>
      <c r="DB246" s="288"/>
      <c r="DC246" s="288"/>
      <c r="DD246" s="288"/>
      <c r="DE246" s="288"/>
      <c r="DF246" s="288"/>
      <c r="DG246" s="288"/>
      <c r="DH246" s="288"/>
      <c r="DI246" s="288"/>
      <c r="DJ246" s="288"/>
      <c r="DK246" s="288"/>
      <c r="DL246" s="288"/>
      <c r="DM246" s="288"/>
      <c r="DN246" s="288"/>
      <c r="DO246" s="288"/>
      <c r="DP246" s="288"/>
      <c r="DQ246" s="288"/>
      <c r="DR246" s="288"/>
      <c r="DS246" s="288"/>
      <c r="DT246" s="288"/>
      <c r="DU246" s="288"/>
      <c r="DV246" s="288"/>
      <c r="DW246" s="288"/>
      <c r="DX246" s="288"/>
      <c r="DY246" s="288"/>
      <c r="DZ246" s="288"/>
      <c r="EA246" s="288"/>
      <c r="EB246" s="288"/>
      <c r="EC246" s="288"/>
    </row>
    <row r="247" spans="1:133" s="291" customFormat="1">
      <c r="A247" s="288"/>
      <c r="B247" s="353"/>
      <c r="C247" s="353"/>
      <c r="D247" s="353"/>
      <c r="E247" s="279"/>
      <c r="F247" s="279"/>
      <c r="G247" s="278"/>
      <c r="H247" s="278"/>
      <c r="I247" s="278"/>
      <c r="J247" s="279"/>
      <c r="K247" s="352"/>
      <c r="L247" s="290"/>
      <c r="M247" s="290"/>
      <c r="N247" s="288"/>
      <c r="O247" s="288"/>
      <c r="P247" s="288"/>
      <c r="Q247" s="288"/>
      <c r="R247" s="288"/>
      <c r="S247" s="265"/>
      <c r="T247" s="265"/>
      <c r="U247" s="265"/>
      <c r="V247" s="265"/>
      <c r="W247" s="265"/>
      <c r="X247" s="265"/>
      <c r="Y247" s="265"/>
      <c r="Z247" s="265"/>
      <c r="AA247" s="265"/>
      <c r="AB247" s="265"/>
      <c r="AC247" s="265"/>
      <c r="AD247" s="265"/>
      <c r="AE247" s="265"/>
      <c r="AF247" s="265"/>
      <c r="AG247" s="265"/>
      <c r="AH247" s="265"/>
      <c r="AI247" s="265"/>
      <c r="AJ247" s="265"/>
      <c r="AK247" s="265"/>
      <c r="AL247" s="265"/>
      <c r="AM247" s="265"/>
      <c r="AN247" s="265"/>
      <c r="AO247" s="265"/>
      <c r="AP247" s="265"/>
      <c r="AQ247" s="288"/>
      <c r="AR247" s="265"/>
      <c r="AS247" s="288"/>
      <c r="AT247" s="288"/>
      <c r="AU247" s="288"/>
      <c r="AV247" s="288"/>
      <c r="AW247" s="288"/>
      <c r="AX247" s="288"/>
      <c r="AY247" s="288"/>
      <c r="AZ247" s="288"/>
      <c r="BA247" s="288"/>
      <c r="BB247" s="288"/>
      <c r="BC247" s="288"/>
      <c r="BD247" s="288"/>
      <c r="BE247" s="288"/>
      <c r="BF247" s="288"/>
      <c r="BG247" s="288"/>
      <c r="BH247" s="288"/>
      <c r="BI247" s="288"/>
      <c r="BJ247" s="288"/>
      <c r="BK247" s="288"/>
      <c r="BL247" s="288"/>
      <c r="BM247" s="288"/>
      <c r="BN247" s="288"/>
      <c r="BO247" s="288"/>
      <c r="BP247" s="288"/>
      <c r="BQ247" s="288"/>
      <c r="BR247" s="288"/>
      <c r="BS247" s="288"/>
      <c r="BT247" s="288"/>
      <c r="BU247" s="288"/>
      <c r="CK247" s="288"/>
      <c r="CL247" s="288"/>
      <c r="CM247" s="288"/>
      <c r="CN247" s="288"/>
      <c r="CO247" s="288"/>
      <c r="CP247" s="288"/>
      <c r="CQ247" s="288"/>
      <c r="CR247" s="288"/>
      <c r="CS247" s="288"/>
      <c r="CT247" s="288"/>
      <c r="CU247" s="288"/>
      <c r="CV247" s="288"/>
      <c r="CW247" s="288"/>
      <c r="CX247" s="288"/>
      <c r="CY247" s="288"/>
      <c r="CZ247" s="288"/>
      <c r="DA247" s="288"/>
      <c r="DB247" s="288"/>
      <c r="DC247" s="288"/>
      <c r="DD247" s="288"/>
      <c r="DE247" s="288"/>
      <c r="DF247" s="288"/>
      <c r="DG247" s="288"/>
      <c r="DH247" s="288"/>
      <c r="DI247" s="288"/>
      <c r="DJ247" s="288"/>
      <c r="DK247" s="288"/>
      <c r="DL247" s="288"/>
      <c r="DM247" s="288"/>
      <c r="DN247" s="288"/>
      <c r="DO247" s="288"/>
      <c r="DP247" s="288"/>
      <c r="DQ247" s="288"/>
      <c r="DR247" s="288"/>
      <c r="DS247" s="288"/>
      <c r="DT247" s="288"/>
      <c r="DU247" s="288"/>
      <c r="DV247" s="288"/>
      <c r="DW247" s="288"/>
      <c r="DX247" s="288"/>
      <c r="DY247" s="288"/>
      <c r="DZ247" s="288"/>
      <c r="EA247" s="288"/>
      <c r="EB247" s="288"/>
      <c r="EC247" s="288"/>
    </row>
    <row r="248" spans="1:133" s="291" customFormat="1">
      <c r="A248" s="288"/>
      <c r="B248" s="353"/>
      <c r="C248" s="353"/>
      <c r="D248" s="353"/>
      <c r="E248" s="279"/>
      <c r="F248" s="279"/>
      <c r="G248" s="278"/>
      <c r="H248" s="278"/>
      <c r="I248" s="278"/>
      <c r="J248" s="279"/>
      <c r="K248" s="352"/>
      <c r="L248" s="290"/>
      <c r="M248" s="290"/>
      <c r="N248" s="288"/>
      <c r="O248" s="288"/>
      <c r="P248" s="288"/>
      <c r="Q248" s="288"/>
      <c r="R248" s="288"/>
      <c r="S248" s="265"/>
      <c r="T248" s="265"/>
      <c r="U248" s="265"/>
      <c r="V248" s="265"/>
      <c r="W248" s="265"/>
      <c r="X248" s="265"/>
      <c r="Y248" s="265"/>
      <c r="Z248" s="265"/>
      <c r="AA248" s="265"/>
      <c r="AB248" s="265"/>
      <c r="AC248" s="265"/>
      <c r="AD248" s="265"/>
      <c r="AE248" s="265"/>
      <c r="AF248" s="265"/>
      <c r="AG248" s="265"/>
      <c r="AH248" s="265"/>
      <c r="AI248" s="265"/>
      <c r="AJ248" s="265"/>
      <c r="AK248" s="265"/>
      <c r="AL248" s="265"/>
      <c r="AM248" s="265"/>
      <c r="AN248" s="265"/>
      <c r="AO248" s="265"/>
      <c r="AP248" s="265"/>
      <c r="AQ248" s="288"/>
      <c r="AR248" s="265"/>
      <c r="AS248" s="288"/>
      <c r="AT248" s="288"/>
      <c r="AU248" s="288"/>
      <c r="AV248" s="288"/>
      <c r="AW248" s="288"/>
      <c r="AX248" s="288"/>
      <c r="AY248" s="288"/>
      <c r="AZ248" s="288"/>
      <c r="BA248" s="288"/>
      <c r="BB248" s="288"/>
      <c r="BC248" s="288"/>
      <c r="BD248" s="288"/>
      <c r="BE248" s="288"/>
      <c r="BF248" s="288"/>
      <c r="BG248" s="288"/>
      <c r="BH248" s="288"/>
      <c r="BI248" s="288"/>
      <c r="BJ248" s="288"/>
      <c r="BK248" s="288"/>
      <c r="BL248" s="288"/>
      <c r="BM248" s="288"/>
      <c r="BN248" s="288"/>
      <c r="BO248" s="288"/>
      <c r="BP248" s="288"/>
      <c r="BQ248" s="288"/>
      <c r="BR248" s="288"/>
      <c r="BS248" s="288"/>
      <c r="BT248" s="288"/>
      <c r="BU248" s="288"/>
      <c r="CK248" s="288"/>
      <c r="CL248" s="288"/>
      <c r="CM248" s="288"/>
      <c r="CN248" s="288"/>
      <c r="CO248" s="288"/>
      <c r="CP248" s="288"/>
      <c r="CQ248" s="288"/>
      <c r="CR248" s="288"/>
      <c r="CS248" s="288"/>
      <c r="CT248" s="288"/>
      <c r="CU248" s="288"/>
      <c r="CV248" s="288"/>
      <c r="CW248" s="288"/>
      <c r="CX248" s="288"/>
      <c r="CY248" s="288"/>
      <c r="CZ248" s="288"/>
      <c r="DA248" s="288"/>
      <c r="DB248" s="288"/>
      <c r="DC248" s="288"/>
      <c r="DD248" s="288"/>
      <c r="DE248" s="288"/>
      <c r="DF248" s="288"/>
      <c r="DG248" s="288"/>
      <c r="DH248" s="288"/>
      <c r="DI248" s="288"/>
      <c r="DJ248" s="288"/>
      <c r="DK248" s="288"/>
      <c r="DL248" s="288"/>
      <c r="DM248" s="288"/>
      <c r="DN248" s="288"/>
      <c r="DO248" s="288"/>
      <c r="DP248" s="288"/>
      <c r="DQ248" s="288"/>
      <c r="DR248" s="288"/>
      <c r="DS248" s="288"/>
      <c r="DT248" s="288"/>
      <c r="DU248" s="288"/>
      <c r="DV248" s="288"/>
      <c r="DW248" s="288"/>
      <c r="DX248" s="288"/>
      <c r="DY248" s="288"/>
      <c r="DZ248" s="288"/>
      <c r="EA248" s="288"/>
      <c r="EB248" s="288"/>
      <c r="EC248" s="288"/>
    </row>
    <row r="249" spans="1:133" s="291" customFormat="1">
      <c r="A249" s="288"/>
      <c r="B249" s="353"/>
      <c r="C249" s="353"/>
      <c r="D249" s="353"/>
      <c r="E249" s="279"/>
      <c r="F249" s="279"/>
      <c r="G249" s="278"/>
      <c r="H249" s="278"/>
      <c r="I249" s="278"/>
      <c r="J249" s="279"/>
      <c r="K249" s="352"/>
      <c r="L249" s="290"/>
      <c r="M249" s="290"/>
      <c r="N249" s="288"/>
      <c r="O249" s="288"/>
      <c r="P249" s="288"/>
      <c r="Q249" s="288"/>
      <c r="R249" s="288"/>
      <c r="S249" s="265"/>
      <c r="T249" s="265"/>
      <c r="U249" s="265"/>
      <c r="V249" s="265"/>
      <c r="W249" s="265"/>
      <c r="X249" s="265"/>
      <c r="Y249" s="265"/>
      <c r="Z249" s="265"/>
      <c r="AA249" s="265"/>
      <c r="AB249" s="265"/>
      <c r="AC249" s="265"/>
      <c r="AD249" s="265"/>
      <c r="AE249" s="265"/>
      <c r="AF249" s="265"/>
      <c r="AG249" s="265"/>
      <c r="AH249" s="265"/>
      <c r="AI249" s="265"/>
      <c r="AJ249" s="265"/>
      <c r="AK249" s="265"/>
      <c r="AL249" s="265"/>
      <c r="AM249" s="265"/>
      <c r="AN249" s="265"/>
      <c r="AO249" s="265"/>
      <c r="AP249" s="265"/>
      <c r="AQ249" s="288"/>
      <c r="AR249" s="265"/>
      <c r="AS249" s="288"/>
      <c r="AT249" s="288"/>
      <c r="AU249" s="288"/>
      <c r="AV249" s="288"/>
      <c r="AW249" s="288"/>
      <c r="AX249" s="288"/>
      <c r="AY249" s="288"/>
      <c r="AZ249" s="288"/>
      <c r="BA249" s="288"/>
      <c r="BB249" s="288"/>
      <c r="BC249" s="288"/>
      <c r="BD249" s="288"/>
      <c r="BE249" s="288"/>
      <c r="BF249" s="288"/>
      <c r="BG249" s="288"/>
      <c r="BH249" s="288"/>
      <c r="BI249" s="288"/>
      <c r="BJ249" s="288"/>
      <c r="BK249" s="288"/>
      <c r="BL249" s="288"/>
      <c r="BM249" s="288"/>
      <c r="BN249" s="288"/>
      <c r="BO249" s="288"/>
      <c r="BP249" s="288"/>
      <c r="BQ249" s="288"/>
      <c r="BR249" s="288"/>
      <c r="BS249" s="288"/>
      <c r="BT249" s="288"/>
      <c r="BU249" s="288"/>
      <c r="CK249" s="288"/>
      <c r="CL249" s="288"/>
      <c r="CM249" s="288"/>
      <c r="CN249" s="288"/>
      <c r="CO249" s="288"/>
      <c r="CP249" s="288"/>
      <c r="CQ249" s="288"/>
      <c r="CR249" s="288"/>
      <c r="CS249" s="288"/>
      <c r="CT249" s="288"/>
      <c r="CU249" s="288"/>
      <c r="CV249" s="288"/>
      <c r="CW249" s="288"/>
      <c r="CX249" s="288"/>
      <c r="CY249" s="288"/>
      <c r="CZ249" s="288"/>
      <c r="DA249" s="288"/>
      <c r="DB249" s="288"/>
      <c r="DC249" s="288"/>
      <c r="DD249" s="288"/>
      <c r="DE249" s="288"/>
      <c r="DF249" s="288"/>
      <c r="DG249" s="288"/>
      <c r="DH249" s="288"/>
      <c r="DI249" s="288"/>
      <c r="DJ249" s="288"/>
      <c r="DK249" s="288"/>
      <c r="DL249" s="288"/>
      <c r="DM249" s="288"/>
      <c r="DN249" s="288"/>
      <c r="DO249" s="288"/>
      <c r="DP249" s="288"/>
      <c r="DQ249" s="288"/>
      <c r="DR249" s="288"/>
      <c r="DS249" s="288"/>
      <c r="DT249" s="288"/>
      <c r="DU249" s="288"/>
      <c r="DV249" s="288"/>
      <c r="DW249" s="288"/>
      <c r="DX249" s="288"/>
      <c r="DY249" s="288"/>
      <c r="DZ249" s="288"/>
      <c r="EA249" s="288"/>
      <c r="EB249" s="288"/>
      <c r="EC249" s="288"/>
    </row>
    <row r="250" spans="1:133" s="291" customFormat="1">
      <c r="A250" s="288"/>
      <c r="B250" s="353"/>
      <c r="C250" s="353"/>
      <c r="D250" s="353"/>
      <c r="E250" s="279"/>
      <c r="F250" s="279"/>
      <c r="G250" s="278"/>
      <c r="H250" s="278"/>
      <c r="I250" s="278"/>
      <c r="J250" s="279"/>
      <c r="K250" s="352"/>
      <c r="L250" s="290"/>
      <c r="M250" s="290"/>
      <c r="N250" s="288"/>
      <c r="O250" s="288"/>
      <c r="P250" s="288"/>
      <c r="Q250" s="288"/>
      <c r="R250" s="288"/>
      <c r="S250" s="265"/>
      <c r="T250" s="265"/>
      <c r="U250" s="265"/>
      <c r="V250" s="265"/>
      <c r="W250" s="265"/>
      <c r="X250" s="265"/>
      <c r="Y250" s="265"/>
      <c r="Z250" s="265"/>
      <c r="AA250" s="265"/>
      <c r="AB250" s="265"/>
      <c r="AC250" s="265"/>
      <c r="AD250" s="265"/>
      <c r="AE250" s="265"/>
      <c r="AF250" s="265"/>
      <c r="AG250" s="265"/>
      <c r="AH250" s="265"/>
      <c r="AI250" s="265"/>
      <c r="AJ250" s="265"/>
      <c r="AK250" s="265"/>
      <c r="AL250" s="265"/>
      <c r="AM250" s="265"/>
      <c r="AN250" s="265"/>
      <c r="AO250" s="265"/>
      <c r="AP250" s="265"/>
      <c r="AQ250" s="288"/>
      <c r="AR250" s="265"/>
      <c r="AS250" s="288"/>
      <c r="AT250" s="288"/>
      <c r="AU250" s="288"/>
      <c r="AV250" s="288"/>
      <c r="AW250" s="288"/>
      <c r="AX250" s="288"/>
      <c r="AY250" s="288"/>
      <c r="AZ250" s="288"/>
      <c r="BA250" s="288"/>
      <c r="BB250" s="288"/>
      <c r="BC250" s="288"/>
      <c r="BD250" s="288"/>
      <c r="BE250" s="288"/>
      <c r="BF250" s="288"/>
      <c r="BG250" s="288"/>
      <c r="BH250" s="288"/>
      <c r="BI250" s="288"/>
      <c r="BJ250" s="288"/>
      <c r="BK250" s="288"/>
      <c r="BL250" s="288"/>
      <c r="BM250" s="288"/>
      <c r="BN250" s="288"/>
      <c r="BO250" s="288"/>
      <c r="BP250" s="288"/>
      <c r="BQ250" s="288"/>
      <c r="BR250" s="288"/>
      <c r="BS250" s="288"/>
      <c r="BT250" s="288"/>
      <c r="BU250" s="288"/>
      <c r="CK250" s="288"/>
      <c r="CL250" s="288"/>
      <c r="CM250" s="288"/>
      <c r="CN250" s="288"/>
      <c r="CO250" s="288"/>
      <c r="CP250" s="288"/>
      <c r="CQ250" s="288"/>
      <c r="CR250" s="288"/>
      <c r="CS250" s="288"/>
      <c r="CT250" s="288"/>
      <c r="CU250" s="288"/>
      <c r="CV250" s="288"/>
      <c r="CW250" s="288"/>
      <c r="CX250" s="288"/>
      <c r="CY250" s="288"/>
      <c r="CZ250" s="288"/>
      <c r="DA250" s="288"/>
      <c r="DB250" s="288"/>
      <c r="DC250" s="288"/>
      <c r="DD250" s="288"/>
      <c r="DE250" s="288"/>
      <c r="DF250" s="288"/>
      <c r="DG250" s="288"/>
      <c r="DH250" s="288"/>
      <c r="DI250" s="288"/>
      <c r="DJ250" s="288"/>
      <c r="DK250" s="288"/>
      <c r="DL250" s="288"/>
      <c r="DM250" s="288"/>
      <c r="DN250" s="288"/>
      <c r="DO250" s="288"/>
      <c r="DP250" s="288"/>
      <c r="DQ250" s="288"/>
      <c r="DR250" s="288"/>
      <c r="DS250" s="288"/>
      <c r="DT250" s="288"/>
      <c r="DU250" s="288"/>
      <c r="DV250" s="288"/>
      <c r="DW250" s="288"/>
      <c r="DX250" s="288"/>
      <c r="DY250" s="288"/>
      <c r="DZ250" s="288"/>
      <c r="EA250" s="288"/>
      <c r="EB250" s="288"/>
      <c r="EC250" s="288"/>
    </row>
    <row r="251" spans="1:133" s="291" customFormat="1">
      <c r="A251" s="288"/>
      <c r="B251" s="353"/>
      <c r="C251" s="353"/>
      <c r="D251" s="353"/>
      <c r="E251" s="279"/>
      <c r="F251" s="279"/>
      <c r="G251" s="278"/>
      <c r="H251" s="278"/>
      <c r="I251" s="278"/>
      <c r="J251" s="279"/>
      <c r="K251" s="352"/>
      <c r="L251" s="290"/>
      <c r="M251" s="290"/>
      <c r="N251" s="288"/>
      <c r="O251" s="288"/>
      <c r="P251" s="288"/>
      <c r="Q251" s="288"/>
      <c r="R251" s="288"/>
      <c r="S251" s="265"/>
      <c r="T251" s="265"/>
      <c r="U251" s="265"/>
      <c r="V251" s="265"/>
      <c r="W251" s="265"/>
      <c r="X251" s="265"/>
      <c r="Y251" s="265"/>
      <c r="Z251" s="265"/>
      <c r="AA251" s="265"/>
      <c r="AB251" s="265"/>
      <c r="AC251" s="265"/>
      <c r="AD251" s="265"/>
      <c r="AE251" s="265"/>
      <c r="AF251" s="265"/>
      <c r="AG251" s="265"/>
      <c r="AH251" s="265"/>
      <c r="AI251" s="265"/>
      <c r="AJ251" s="265"/>
      <c r="AK251" s="265"/>
      <c r="AL251" s="265"/>
      <c r="AM251" s="265"/>
      <c r="AN251" s="265"/>
      <c r="AO251" s="265"/>
      <c r="AP251" s="265"/>
      <c r="AQ251" s="288"/>
      <c r="AR251" s="265"/>
      <c r="AS251" s="288"/>
      <c r="AT251" s="288"/>
      <c r="AU251" s="288"/>
      <c r="AV251" s="288"/>
      <c r="AW251" s="288"/>
      <c r="AX251" s="288"/>
      <c r="AY251" s="288"/>
      <c r="AZ251" s="288"/>
      <c r="BA251" s="288"/>
      <c r="BB251" s="288"/>
      <c r="BC251" s="288"/>
      <c r="BD251" s="288"/>
      <c r="BE251" s="288"/>
      <c r="BF251" s="288"/>
      <c r="BG251" s="288"/>
      <c r="BH251" s="288"/>
      <c r="BI251" s="288"/>
      <c r="BJ251" s="288"/>
      <c r="BK251" s="288"/>
      <c r="BL251" s="288"/>
      <c r="BM251" s="288"/>
      <c r="BN251" s="288"/>
      <c r="BO251" s="288"/>
      <c r="BP251" s="288"/>
      <c r="BQ251" s="288"/>
      <c r="BR251" s="288"/>
      <c r="BS251" s="288"/>
      <c r="BT251" s="288"/>
      <c r="BU251" s="288"/>
      <c r="CK251" s="288"/>
      <c r="CL251" s="288"/>
      <c r="CM251" s="288"/>
      <c r="CN251" s="288"/>
      <c r="CO251" s="288"/>
      <c r="CP251" s="288"/>
      <c r="CQ251" s="288"/>
      <c r="CR251" s="288"/>
      <c r="CS251" s="288"/>
      <c r="CT251" s="288"/>
      <c r="CU251" s="288"/>
      <c r="CV251" s="288"/>
      <c r="CW251" s="288"/>
      <c r="CX251" s="288"/>
      <c r="CY251" s="288"/>
      <c r="CZ251" s="288"/>
      <c r="DA251" s="288"/>
      <c r="DB251" s="288"/>
      <c r="DC251" s="288"/>
      <c r="DD251" s="288"/>
      <c r="DE251" s="288"/>
      <c r="DF251" s="288"/>
      <c r="DG251" s="288"/>
      <c r="DH251" s="288"/>
      <c r="DI251" s="288"/>
      <c r="DJ251" s="288"/>
      <c r="DK251" s="288"/>
      <c r="DL251" s="288"/>
      <c r="DM251" s="288"/>
      <c r="DN251" s="288"/>
      <c r="DO251" s="288"/>
      <c r="DP251" s="288"/>
      <c r="DQ251" s="288"/>
      <c r="DR251" s="288"/>
      <c r="DS251" s="288"/>
      <c r="DT251" s="288"/>
      <c r="DU251" s="288"/>
      <c r="DV251" s="288"/>
      <c r="DW251" s="288"/>
      <c r="DX251" s="288"/>
      <c r="DY251" s="288"/>
      <c r="DZ251" s="288"/>
      <c r="EA251" s="288"/>
      <c r="EB251" s="288"/>
      <c r="EC251" s="288"/>
    </row>
    <row r="252" spans="1:133" s="291" customFormat="1">
      <c r="A252" s="288"/>
      <c r="B252" s="353"/>
      <c r="C252" s="353"/>
      <c r="D252" s="353"/>
      <c r="E252" s="279"/>
      <c r="F252" s="279"/>
      <c r="G252" s="278"/>
      <c r="H252" s="278"/>
      <c r="I252" s="278"/>
      <c r="J252" s="279"/>
      <c r="K252" s="352"/>
      <c r="L252" s="290"/>
      <c r="M252" s="290"/>
      <c r="N252" s="288"/>
      <c r="O252" s="288"/>
      <c r="P252" s="288"/>
      <c r="Q252" s="288"/>
      <c r="R252" s="288"/>
      <c r="S252" s="265"/>
      <c r="T252" s="265"/>
      <c r="U252" s="265"/>
      <c r="V252" s="265"/>
      <c r="W252" s="265"/>
      <c r="X252" s="265"/>
      <c r="Y252" s="265"/>
      <c r="Z252" s="265"/>
      <c r="AA252" s="265"/>
      <c r="AB252" s="265"/>
      <c r="AC252" s="265"/>
      <c r="AD252" s="265"/>
      <c r="AE252" s="265"/>
      <c r="AF252" s="265"/>
      <c r="AG252" s="265"/>
      <c r="AH252" s="265"/>
      <c r="AI252" s="265"/>
      <c r="AJ252" s="265"/>
      <c r="AK252" s="265"/>
      <c r="AL252" s="265"/>
      <c r="AM252" s="265"/>
      <c r="AN252" s="265"/>
      <c r="AO252" s="265"/>
      <c r="AP252" s="265"/>
      <c r="AQ252" s="288"/>
      <c r="AR252" s="265"/>
      <c r="AS252" s="288"/>
      <c r="AT252" s="288"/>
      <c r="AU252" s="288"/>
      <c r="AV252" s="288"/>
      <c r="AW252" s="288"/>
      <c r="AX252" s="288"/>
      <c r="AY252" s="288"/>
      <c r="AZ252" s="288"/>
      <c r="BA252" s="288"/>
      <c r="BB252" s="288"/>
      <c r="BC252" s="288"/>
      <c r="BD252" s="288"/>
      <c r="BE252" s="288"/>
      <c r="BF252" s="288"/>
      <c r="BG252" s="288"/>
      <c r="BH252" s="288"/>
      <c r="BI252" s="288"/>
      <c r="BJ252" s="288"/>
      <c r="BK252" s="288"/>
      <c r="BL252" s="288"/>
      <c r="BM252" s="288"/>
      <c r="BN252" s="288"/>
      <c r="BO252" s="288"/>
      <c r="BP252" s="288"/>
      <c r="BQ252" s="288"/>
      <c r="BR252" s="288"/>
      <c r="BS252" s="288"/>
      <c r="BT252" s="288"/>
      <c r="BU252" s="288"/>
      <c r="CK252" s="288"/>
      <c r="CL252" s="288"/>
      <c r="CM252" s="288"/>
      <c r="CN252" s="288"/>
      <c r="CO252" s="288"/>
      <c r="CP252" s="288"/>
      <c r="CQ252" s="288"/>
      <c r="CR252" s="288"/>
      <c r="CS252" s="288"/>
      <c r="CT252" s="288"/>
      <c r="CU252" s="288"/>
      <c r="CV252" s="288"/>
      <c r="CW252" s="288"/>
      <c r="CX252" s="288"/>
      <c r="CY252" s="288"/>
      <c r="CZ252" s="288"/>
      <c r="DA252" s="288"/>
      <c r="DB252" s="288"/>
      <c r="DC252" s="288"/>
      <c r="DD252" s="288"/>
      <c r="DE252" s="288"/>
      <c r="DF252" s="288"/>
      <c r="DG252" s="288"/>
      <c r="DH252" s="288"/>
      <c r="DI252" s="288"/>
      <c r="DJ252" s="288"/>
      <c r="DK252" s="288"/>
      <c r="DL252" s="288"/>
      <c r="DM252" s="288"/>
      <c r="DN252" s="288"/>
      <c r="DO252" s="288"/>
      <c r="DP252" s="288"/>
      <c r="DQ252" s="288"/>
      <c r="DR252" s="288"/>
      <c r="DS252" s="288"/>
      <c r="DT252" s="288"/>
      <c r="DU252" s="288"/>
      <c r="DV252" s="288"/>
      <c r="DW252" s="288"/>
      <c r="DX252" s="288"/>
      <c r="DY252" s="288"/>
      <c r="DZ252" s="288"/>
      <c r="EA252" s="288"/>
      <c r="EB252" s="288"/>
      <c r="EC252" s="288"/>
    </row>
    <row r="253" spans="1:133" s="291" customFormat="1">
      <c r="A253" s="288"/>
      <c r="B253" s="353"/>
      <c r="C253" s="353"/>
      <c r="D253" s="353"/>
      <c r="E253" s="279"/>
      <c r="F253" s="279"/>
      <c r="G253" s="278"/>
      <c r="H253" s="278"/>
      <c r="I253" s="278"/>
      <c r="J253" s="279"/>
      <c r="K253" s="352"/>
      <c r="L253" s="290"/>
      <c r="M253" s="290"/>
      <c r="N253" s="288"/>
      <c r="O253" s="288"/>
      <c r="P253" s="288"/>
      <c r="Q253" s="288"/>
      <c r="R253" s="288"/>
      <c r="S253" s="265"/>
      <c r="T253" s="265"/>
      <c r="U253" s="265"/>
      <c r="V253" s="265"/>
      <c r="W253" s="265"/>
      <c r="X253" s="265"/>
      <c r="Y253" s="265"/>
      <c r="Z253" s="265"/>
      <c r="AA253" s="265"/>
      <c r="AB253" s="265"/>
      <c r="AC253" s="265"/>
      <c r="AD253" s="265"/>
      <c r="AE253" s="265"/>
      <c r="AF253" s="265"/>
      <c r="AG253" s="265"/>
      <c r="AH253" s="265"/>
      <c r="AI253" s="265"/>
      <c r="AJ253" s="265"/>
      <c r="AK253" s="265"/>
      <c r="AL253" s="265"/>
      <c r="AM253" s="265"/>
      <c r="AN253" s="265"/>
      <c r="AO253" s="265"/>
      <c r="AP253" s="265"/>
      <c r="AQ253" s="288"/>
      <c r="AR253" s="265"/>
      <c r="AS253" s="288"/>
      <c r="AT253" s="288"/>
      <c r="AU253" s="288"/>
      <c r="AV253" s="288"/>
      <c r="AW253" s="288"/>
      <c r="AX253" s="288"/>
      <c r="AY253" s="288"/>
      <c r="AZ253" s="288"/>
      <c r="BA253" s="288"/>
      <c r="BB253" s="288"/>
      <c r="BC253" s="288"/>
      <c r="BD253" s="288"/>
      <c r="BE253" s="288"/>
      <c r="BF253" s="288"/>
      <c r="BG253" s="288"/>
      <c r="BH253" s="288"/>
      <c r="BI253" s="288"/>
      <c r="BJ253" s="288"/>
      <c r="BK253" s="288"/>
      <c r="BL253" s="288"/>
      <c r="BM253" s="288"/>
      <c r="BN253" s="288"/>
      <c r="BO253" s="288"/>
      <c r="BP253" s="288"/>
      <c r="BQ253" s="288"/>
      <c r="BR253" s="288"/>
      <c r="BS253" s="288"/>
      <c r="BT253" s="288"/>
      <c r="BU253" s="288"/>
      <c r="CK253" s="288"/>
      <c r="CL253" s="288"/>
      <c r="CM253" s="288"/>
      <c r="CN253" s="288"/>
      <c r="CO253" s="288"/>
      <c r="CP253" s="288"/>
      <c r="CQ253" s="288"/>
      <c r="CR253" s="288"/>
      <c r="CS253" s="288"/>
      <c r="CT253" s="288"/>
      <c r="CU253" s="288"/>
      <c r="CV253" s="288"/>
      <c r="CW253" s="288"/>
      <c r="CX253" s="288"/>
      <c r="CY253" s="288"/>
      <c r="CZ253" s="288"/>
      <c r="DA253" s="288"/>
      <c r="DB253" s="288"/>
      <c r="DC253" s="288"/>
      <c r="DD253" s="288"/>
      <c r="DE253" s="288"/>
      <c r="DF253" s="288"/>
      <c r="DG253" s="288"/>
      <c r="DH253" s="288"/>
      <c r="DI253" s="288"/>
      <c r="DJ253" s="288"/>
      <c r="DK253" s="288"/>
      <c r="DL253" s="288"/>
      <c r="DM253" s="288"/>
      <c r="DN253" s="288"/>
      <c r="DO253" s="288"/>
      <c r="DP253" s="288"/>
      <c r="DQ253" s="288"/>
      <c r="DR253" s="288"/>
      <c r="DS253" s="288"/>
      <c r="DT253" s="288"/>
      <c r="DU253" s="288"/>
      <c r="DV253" s="288"/>
      <c r="DW253" s="288"/>
      <c r="DX253" s="288"/>
      <c r="DY253" s="288"/>
      <c r="DZ253" s="288"/>
      <c r="EA253" s="288"/>
      <c r="EB253" s="288"/>
      <c r="EC253" s="288"/>
    </row>
    <row r="254" spans="1:133" s="291" customFormat="1">
      <c r="A254" s="288"/>
      <c r="B254" s="353"/>
      <c r="C254" s="353"/>
      <c r="D254" s="353"/>
      <c r="E254" s="279"/>
      <c r="F254" s="279"/>
      <c r="G254" s="278"/>
      <c r="H254" s="278"/>
      <c r="I254" s="278"/>
      <c r="J254" s="279"/>
      <c r="K254" s="352"/>
      <c r="L254" s="290"/>
      <c r="M254" s="290"/>
      <c r="N254" s="288"/>
      <c r="O254" s="288"/>
      <c r="P254" s="288"/>
      <c r="Q254" s="288"/>
      <c r="R254" s="288"/>
      <c r="S254" s="265"/>
      <c r="T254" s="265"/>
      <c r="U254" s="265"/>
      <c r="V254" s="265"/>
      <c r="W254" s="265"/>
      <c r="X254" s="265"/>
      <c r="Y254" s="265"/>
      <c r="Z254" s="265"/>
      <c r="AA254" s="265"/>
      <c r="AB254" s="265"/>
      <c r="AC254" s="265"/>
      <c r="AD254" s="265"/>
      <c r="AE254" s="265"/>
      <c r="AF254" s="265"/>
      <c r="AG254" s="265"/>
      <c r="AH254" s="265"/>
      <c r="AI254" s="265"/>
      <c r="AJ254" s="265"/>
      <c r="AK254" s="265"/>
      <c r="AL254" s="265"/>
      <c r="AM254" s="265"/>
      <c r="AN254" s="265"/>
      <c r="AO254" s="265"/>
      <c r="AP254" s="265"/>
      <c r="AQ254" s="288"/>
      <c r="AR254" s="265"/>
      <c r="AS254" s="288"/>
      <c r="AT254" s="288"/>
      <c r="AU254" s="288"/>
      <c r="AV254" s="288"/>
      <c r="AW254" s="288"/>
      <c r="AX254" s="288"/>
      <c r="AY254" s="288"/>
      <c r="AZ254" s="288"/>
      <c r="BA254" s="288"/>
      <c r="BB254" s="288"/>
      <c r="BC254" s="288"/>
      <c r="BD254" s="288"/>
      <c r="BE254" s="288"/>
      <c r="BF254" s="288"/>
      <c r="BG254" s="288"/>
      <c r="BH254" s="288"/>
      <c r="BI254" s="288"/>
      <c r="BJ254" s="288"/>
      <c r="BK254" s="288"/>
      <c r="BL254" s="288"/>
      <c r="BM254" s="288"/>
      <c r="BN254" s="288"/>
      <c r="BO254" s="288"/>
      <c r="BP254" s="288"/>
      <c r="BQ254" s="288"/>
      <c r="BR254" s="288"/>
      <c r="BS254" s="288"/>
      <c r="BT254" s="288"/>
      <c r="BU254" s="288"/>
      <c r="CK254" s="288"/>
      <c r="CL254" s="288"/>
      <c r="CM254" s="288"/>
      <c r="CN254" s="288"/>
      <c r="CO254" s="288"/>
      <c r="CP254" s="288"/>
      <c r="CQ254" s="288"/>
      <c r="CR254" s="288"/>
      <c r="CS254" s="288"/>
      <c r="CT254" s="288"/>
      <c r="CU254" s="288"/>
      <c r="CV254" s="288"/>
      <c r="CW254" s="288"/>
      <c r="CX254" s="288"/>
      <c r="CY254" s="288"/>
      <c r="CZ254" s="288"/>
      <c r="DA254" s="288"/>
      <c r="DB254" s="288"/>
      <c r="DC254" s="288"/>
      <c r="DD254" s="288"/>
      <c r="DE254" s="288"/>
      <c r="DF254" s="288"/>
      <c r="DG254" s="288"/>
      <c r="DH254" s="288"/>
      <c r="DI254" s="288"/>
      <c r="DJ254" s="288"/>
      <c r="DK254" s="288"/>
      <c r="DL254" s="288"/>
      <c r="DM254" s="288"/>
      <c r="DN254" s="288"/>
      <c r="DO254" s="288"/>
      <c r="DP254" s="288"/>
      <c r="DQ254" s="288"/>
      <c r="DR254" s="288"/>
      <c r="DS254" s="288"/>
      <c r="DT254" s="288"/>
      <c r="DU254" s="288"/>
      <c r="DV254" s="288"/>
      <c r="DW254" s="288"/>
      <c r="DX254" s="288"/>
      <c r="DY254" s="288"/>
      <c r="DZ254" s="288"/>
      <c r="EA254" s="288"/>
      <c r="EB254" s="288"/>
      <c r="EC254" s="288"/>
    </row>
    <row r="255" spans="1:133" s="291" customFormat="1">
      <c r="A255" s="288"/>
      <c r="B255" s="353"/>
      <c r="C255" s="353"/>
      <c r="D255" s="353"/>
      <c r="E255" s="279"/>
      <c r="F255" s="279"/>
      <c r="G255" s="278"/>
      <c r="H255" s="278"/>
      <c r="I255" s="278"/>
      <c r="J255" s="279"/>
      <c r="K255" s="352"/>
      <c r="L255" s="290"/>
      <c r="M255" s="290"/>
      <c r="N255" s="288"/>
      <c r="O255" s="288"/>
      <c r="P255" s="288"/>
      <c r="Q255" s="288"/>
      <c r="R255" s="288"/>
      <c r="S255" s="265"/>
      <c r="T255" s="265"/>
      <c r="U255" s="265"/>
      <c r="V255" s="265"/>
      <c r="W255" s="265"/>
      <c r="X255" s="265"/>
      <c r="Y255" s="265"/>
      <c r="Z255" s="265"/>
      <c r="AA255" s="265"/>
      <c r="AB255" s="265"/>
      <c r="AC255" s="265"/>
      <c r="AD255" s="265"/>
      <c r="AE255" s="265"/>
      <c r="AF255" s="265"/>
      <c r="AG255" s="265"/>
      <c r="AH255" s="265"/>
      <c r="AI255" s="265"/>
      <c r="AJ255" s="265"/>
      <c r="AK255" s="265"/>
      <c r="AL255" s="265"/>
      <c r="AM255" s="265"/>
      <c r="AN255" s="265"/>
      <c r="AO255" s="265"/>
      <c r="AP255" s="265"/>
      <c r="AQ255" s="288"/>
      <c r="AR255" s="265"/>
      <c r="AS255" s="288"/>
      <c r="AT255" s="288"/>
      <c r="AU255" s="288"/>
      <c r="AV255" s="288"/>
      <c r="AW255" s="288"/>
      <c r="AX255" s="288"/>
      <c r="AY255" s="288"/>
      <c r="AZ255" s="288"/>
      <c r="BA255" s="288"/>
      <c r="BB255" s="288"/>
      <c r="BC255" s="288"/>
      <c r="BD255" s="288"/>
      <c r="BE255" s="288"/>
      <c r="BF255" s="288"/>
      <c r="BG255" s="288"/>
      <c r="BH255" s="288"/>
      <c r="BI255" s="288"/>
      <c r="BJ255" s="288"/>
      <c r="BK255" s="288"/>
      <c r="BL255" s="288"/>
      <c r="BM255" s="288"/>
      <c r="BN255" s="288"/>
      <c r="BO255" s="288"/>
      <c r="BP255" s="288"/>
      <c r="BQ255" s="288"/>
      <c r="BR255" s="288"/>
      <c r="BS255" s="288"/>
      <c r="BT255" s="288"/>
      <c r="BU255" s="288"/>
      <c r="CK255" s="288"/>
      <c r="CL255" s="288"/>
      <c r="CM255" s="288"/>
      <c r="CN255" s="288"/>
      <c r="CO255" s="288"/>
      <c r="CP255" s="288"/>
      <c r="CQ255" s="288"/>
      <c r="CR255" s="288"/>
      <c r="CS255" s="288"/>
      <c r="CT255" s="288"/>
      <c r="CU255" s="288"/>
      <c r="CV255" s="288"/>
      <c r="CW255" s="288"/>
      <c r="CX255" s="288"/>
      <c r="CY255" s="288"/>
      <c r="CZ255" s="288"/>
      <c r="DA255" s="288"/>
      <c r="DB255" s="288"/>
      <c r="DC255" s="288"/>
      <c r="DD255" s="288"/>
      <c r="DE255" s="288"/>
      <c r="DF255" s="288"/>
      <c r="DG255" s="288"/>
      <c r="DH255" s="288"/>
      <c r="DI255" s="288"/>
      <c r="DJ255" s="288"/>
      <c r="DK255" s="288"/>
      <c r="DL255" s="288"/>
      <c r="DM255" s="288"/>
      <c r="DN255" s="288"/>
      <c r="DO255" s="288"/>
      <c r="DP255" s="288"/>
      <c r="DQ255" s="288"/>
      <c r="DR255" s="288"/>
      <c r="DS255" s="288"/>
      <c r="DT255" s="288"/>
      <c r="DU255" s="288"/>
      <c r="DV255" s="288"/>
      <c r="DW255" s="288"/>
      <c r="DX255" s="288"/>
      <c r="DY255" s="288"/>
      <c r="DZ255" s="288"/>
      <c r="EA255" s="288"/>
      <c r="EB255" s="288"/>
      <c r="EC255" s="288"/>
    </row>
    <row r="256" spans="1:133" s="291" customFormat="1">
      <c r="A256" s="288"/>
      <c r="B256" s="353"/>
      <c r="C256" s="353"/>
      <c r="D256" s="353"/>
      <c r="E256" s="279"/>
      <c r="F256" s="279"/>
      <c r="G256" s="278"/>
      <c r="H256" s="278"/>
      <c r="I256" s="278"/>
      <c r="J256" s="279"/>
      <c r="K256" s="352"/>
      <c r="L256" s="290"/>
      <c r="M256" s="290"/>
      <c r="N256" s="288"/>
      <c r="O256" s="288"/>
      <c r="P256" s="288"/>
      <c r="Q256" s="288"/>
      <c r="R256" s="288"/>
      <c r="S256" s="265"/>
      <c r="T256" s="265"/>
      <c r="U256" s="265"/>
      <c r="V256" s="265"/>
      <c r="W256" s="265"/>
      <c r="X256" s="265"/>
      <c r="Y256" s="265"/>
      <c r="Z256" s="265"/>
      <c r="AA256" s="265"/>
      <c r="AB256" s="265"/>
      <c r="AC256" s="265"/>
      <c r="AD256" s="265"/>
      <c r="AE256" s="265"/>
      <c r="AF256" s="265"/>
      <c r="AG256" s="265"/>
      <c r="AH256" s="265"/>
      <c r="AI256" s="265"/>
      <c r="AJ256" s="265"/>
      <c r="AK256" s="265"/>
      <c r="AL256" s="265"/>
      <c r="AM256" s="265"/>
      <c r="AN256" s="265"/>
      <c r="AO256" s="265"/>
      <c r="AP256" s="265"/>
      <c r="AQ256" s="288"/>
      <c r="AR256" s="265"/>
      <c r="AS256" s="288"/>
      <c r="AT256" s="288"/>
      <c r="AU256" s="288"/>
      <c r="AV256" s="288"/>
      <c r="AW256" s="288"/>
      <c r="AX256" s="288"/>
      <c r="AY256" s="288"/>
      <c r="AZ256" s="288"/>
      <c r="BA256" s="288"/>
      <c r="BB256" s="288"/>
      <c r="BC256" s="288"/>
      <c r="BD256" s="288"/>
      <c r="BE256" s="288"/>
      <c r="BF256" s="288"/>
      <c r="BG256" s="288"/>
      <c r="BH256" s="288"/>
      <c r="BI256" s="288"/>
      <c r="BJ256" s="288"/>
      <c r="BK256" s="288"/>
      <c r="BL256" s="288"/>
      <c r="BM256" s="288"/>
      <c r="BN256" s="288"/>
      <c r="BO256" s="288"/>
      <c r="BP256" s="288"/>
      <c r="BQ256" s="288"/>
      <c r="BR256" s="288"/>
      <c r="BS256" s="288"/>
      <c r="BT256" s="288"/>
      <c r="BU256" s="288"/>
      <c r="CK256" s="288"/>
      <c r="CL256" s="288"/>
      <c r="CM256" s="288"/>
      <c r="CN256" s="288"/>
      <c r="CO256" s="288"/>
      <c r="CP256" s="288"/>
      <c r="CQ256" s="288"/>
      <c r="CR256" s="288"/>
      <c r="CS256" s="288"/>
      <c r="CT256" s="288"/>
      <c r="CU256" s="288"/>
      <c r="CV256" s="288"/>
      <c r="CW256" s="288"/>
      <c r="CX256" s="288"/>
      <c r="CY256" s="288"/>
      <c r="CZ256" s="288"/>
      <c r="DA256" s="288"/>
      <c r="DB256" s="288"/>
      <c r="DC256" s="288"/>
      <c r="DD256" s="288"/>
      <c r="DE256" s="288"/>
      <c r="DF256" s="288"/>
      <c r="DG256" s="288"/>
      <c r="DH256" s="288"/>
      <c r="DI256" s="288"/>
      <c r="DJ256" s="288"/>
      <c r="DK256" s="288"/>
      <c r="DL256" s="288"/>
      <c r="DM256" s="288"/>
      <c r="DN256" s="288"/>
      <c r="DO256" s="288"/>
      <c r="DP256" s="288"/>
      <c r="DQ256" s="288"/>
      <c r="DR256" s="288"/>
      <c r="DS256" s="288"/>
      <c r="DT256" s="288"/>
      <c r="DU256" s="288"/>
      <c r="DV256" s="288"/>
      <c r="DW256" s="288"/>
      <c r="DX256" s="288"/>
      <c r="DY256" s="288"/>
      <c r="DZ256" s="288"/>
      <c r="EA256" s="288"/>
      <c r="EB256" s="288"/>
      <c r="EC256" s="288"/>
    </row>
    <row r="257" spans="1:133" s="291" customFormat="1">
      <c r="A257" s="288"/>
      <c r="B257" s="353"/>
      <c r="C257" s="353"/>
      <c r="D257" s="353"/>
      <c r="E257" s="279"/>
      <c r="F257" s="279"/>
      <c r="G257" s="278"/>
      <c r="H257" s="278"/>
      <c r="I257" s="278"/>
      <c r="J257" s="279"/>
      <c r="K257" s="352"/>
      <c r="L257" s="290"/>
      <c r="M257" s="290"/>
      <c r="N257" s="288"/>
      <c r="O257" s="288"/>
      <c r="P257" s="288"/>
      <c r="Q257" s="288"/>
      <c r="R257" s="288"/>
      <c r="S257" s="265"/>
      <c r="T257" s="265"/>
      <c r="U257" s="265"/>
      <c r="V257" s="265"/>
      <c r="W257" s="265"/>
      <c r="X257" s="265"/>
      <c r="Y257" s="265"/>
      <c r="Z257" s="265"/>
      <c r="AA257" s="265"/>
      <c r="AB257" s="265"/>
      <c r="AC257" s="265"/>
      <c r="AD257" s="265"/>
      <c r="AE257" s="265"/>
      <c r="AF257" s="265"/>
      <c r="AG257" s="265"/>
      <c r="AH257" s="265"/>
      <c r="AI257" s="265"/>
      <c r="AJ257" s="265"/>
      <c r="AK257" s="265"/>
      <c r="AL257" s="265"/>
      <c r="AM257" s="265"/>
      <c r="AN257" s="265"/>
      <c r="AO257" s="265"/>
      <c r="AP257" s="265"/>
      <c r="AQ257" s="288"/>
      <c r="AR257" s="265"/>
      <c r="AS257" s="288"/>
      <c r="AT257" s="288"/>
      <c r="AU257" s="288"/>
      <c r="AV257" s="288"/>
      <c r="AW257" s="288"/>
      <c r="AX257" s="288"/>
      <c r="AY257" s="288"/>
      <c r="AZ257" s="288"/>
      <c r="BA257" s="288"/>
      <c r="BB257" s="288"/>
      <c r="BC257" s="288"/>
      <c r="BD257" s="288"/>
      <c r="BE257" s="288"/>
      <c r="BF257" s="288"/>
      <c r="BG257" s="288"/>
      <c r="BH257" s="288"/>
      <c r="BI257" s="288"/>
      <c r="BJ257" s="288"/>
      <c r="BK257" s="288"/>
      <c r="BL257" s="288"/>
      <c r="BM257" s="288"/>
      <c r="BN257" s="288"/>
      <c r="BO257" s="288"/>
      <c r="BP257" s="288"/>
      <c r="BQ257" s="288"/>
      <c r="BR257" s="288"/>
      <c r="BS257" s="288"/>
      <c r="BT257" s="288"/>
      <c r="BU257" s="288"/>
      <c r="CK257" s="288"/>
      <c r="CL257" s="288"/>
      <c r="CM257" s="288"/>
      <c r="CN257" s="288"/>
      <c r="CO257" s="288"/>
      <c r="CP257" s="288"/>
      <c r="CQ257" s="288"/>
      <c r="CR257" s="288"/>
      <c r="CS257" s="288"/>
      <c r="CT257" s="288"/>
      <c r="CU257" s="288"/>
      <c r="CV257" s="288"/>
      <c r="CW257" s="288"/>
      <c r="CX257" s="288"/>
      <c r="CY257" s="288"/>
      <c r="CZ257" s="288"/>
      <c r="DA257" s="288"/>
      <c r="DB257" s="288"/>
      <c r="DC257" s="288"/>
      <c r="DD257" s="288"/>
      <c r="DE257" s="288"/>
      <c r="DF257" s="288"/>
      <c r="DG257" s="288"/>
      <c r="DH257" s="288"/>
      <c r="DI257" s="288"/>
      <c r="DJ257" s="288"/>
      <c r="DK257" s="288"/>
      <c r="DL257" s="288"/>
      <c r="DM257" s="288"/>
      <c r="DN257" s="288"/>
      <c r="DO257" s="288"/>
      <c r="DP257" s="288"/>
      <c r="DQ257" s="288"/>
      <c r="DR257" s="288"/>
      <c r="DS257" s="288"/>
      <c r="DT257" s="288"/>
      <c r="DU257" s="288"/>
      <c r="DV257" s="288"/>
      <c r="DW257" s="288"/>
      <c r="DX257" s="288"/>
      <c r="DY257" s="288"/>
      <c r="DZ257" s="288"/>
      <c r="EA257" s="288"/>
      <c r="EB257" s="288"/>
      <c r="EC257" s="288"/>
    </row>
    <row r="258" spans="1:133" s="291" customFormat="1">
      <c r="A258" s="288"/>
      <c r="B258" s="353"/>
      <c r="C258" s="353"/>
      <c r="D258" s="353"/>
      <c r="E258" s="279"/>
      <c r="F258" s="279"/>
      <c r="G258" s="278"/>
      <c r="H258" s="278"/>
      <c r="I258" s="278"/>
      <c r="J258" s="279"/>
      <c r="K258" s="352"/>
      <c r="L258" s="290"/>
      <c r="M258" s="290"/>
      <c r="N258" s="288"/>
      <c r="O258" s="288"/>
      <c r="P258" s="288"/>
      <c r="Q258" s="288"/>
      <c r="R258" s="288"/>
      <c r="S258" s="265"/>
      <c r="T258" s="265"/>
      <c r="U258" s="265"/>
      <c r="V258" s="265"/>
      <c r="W258" s="265"/>
      <c r="X258" s="265"/>
      <c r="Y258" s="265"/>
      <c r="Z258" s="265"/>
      <c r="AA258" s="265"/>
      <c r="AB258" s="265"/>
      <c r="AC258" s="265"/>
      <c r="AD258" s="265"/>
      <c r="AE258" s="265"/>
      <c r="AF258" s="265"/>
      <c r="AG258" s="265"/>
      <c r="AH258" s="265"/>
      <c r="AI258" s="265"/>
      <c r="AJ258" s="265"/>
      <c r="AK258" s="265"/>
      <c r="AL258" s="265"/>
      <c r="AM258" s="265"/>
      <c r="AN258" s="265"/>
      <c r="AO258" s="265"/>
      <c r="AP258" s="265"/>
      <c r="AQ258" s="288"/>
      <c r="AR258" s="265"/>
      <c r="AS258" s="288"/>
      <c r="AT258" s="288"/>
      <c r="AU258" s="288"/>
      <c r="AV258" s="288"/>
      <c r="AW258" s="288"/>
      <c r="AX258" s="288"/>
      <c r="AY258" s="288"/>
      <c r="AZ258" s="288"/>
      <c r="BA258" s="288"/>
      <c r="BB258" s="288"/>
      <c r="BC258" s="288"/>
      <c r="BD258" s="288"/>
      <c r="BE258" s="288"/>
      <c r="BF258" s="288"/>
      <c r="BG258" s="288"/>
      <c r="BH258" s="288"/>
      <c r="BI258" s="288"/>
      <c r="BJ258" s="288"/>
      <c r="BK258" s="288"/>
      <c r="BL258" s="288"/>
      <c r="BM258" s="288"/>
      <c r="BN258" s="288"/>
      <c r="BO258" s="288"/>
      <c r="BP258" s="288"/>
      <c r="BQ258" s="288"/>
      <c r="BR258" s="288"/>
      <c r="BS258" s="288"/>
      <c r="BT258" s="288"/>
      <c r="BU258" s="288"/>
      <c r="CK258" s="288"/>
      <c r="CL258" s="288"/>
      <c r="CM258" s="288"/>
      <c r="CN258" s="288"/>
      <c r="CO258" s="288"/>
      <c r="CP258" s="288"/>
      <c r="CQ258" s="288"/>
      <c r="CR258" s="288"/>
      <c r="CS258" s="288"/>
      <c r="CT258" s="288"/>
      <c r="CU258" s="288"/>
      <c r="CV258" s="288"/>
      <c r="CW258" s="288"/>
      <c r="CX258" s="288"/>
      <c r="CY258" s="288"/>
      <c r="CZ258" s="288"/>
      <c r="DA258" s="288"/>
      <c r="DB258" s="288"/>
      <c r="DC258" s="288"/>
      <c r="DD258" s="288"/>
      <c r="DE258" s="288"/>
      <c r="DF258" s="288"/>
      <c r="DG258" s="288"/>
      <c r="DH258" s="288"/>
      <c r="DI258" s="288"/>
      <c r="DJ258" s="288"/>
      <c r="DK258" s="288"/>
      <c r="DL258" s="288"/>
      <c r="DM258" s="288"/>
      <c r="DN258" s="288"/>
      <c r="DO258" s="288"/>
      <c r="DP258" s="288"/>
      <c r="DQ258" s="288"/>
      <c r="DR258" s="288"/>
      <c r="DS258" s="288"/>
      <c r="DT258" s="288"/>
      <c r="DU258" s="288"/>
      <c r="DV258" s="288"/>
      <c r="DW258" s="288"/>
      <c r="DX258" s="288"/>
      <c r="DY258" s="288"/>
      <c r="DZ258" s="288"/>
      <c r="EA258" s="288"/>
      <c r="EB258" s="288"/>
      <c r="EC258" s="288"/>
    </row>
    <row r="259" spans="1:133" s="291" customFormat="1">
      <c r="A259" s="288"/>
      <c r="B259" s="353"/>
      <c r="C259" s="353"/>
      <c r="D259" s="353"/>
      <c r="E259" s="279"/>
      <c r="F259" s="279"/>
      <c r="G259" s="278"/>
      <c r="H259" s="278"/>
      <c r="I259" s="278"/>
      <c r="J259" s="279"/>
      <c r="K259" s="352"/>
      <c r="L259" s="290"/>
      <c r="M259" s="290"/>
      <c r="N259" s="288"/>
      <c r="O259" s="288"/>
      <c r="P259" s="288"/>
      <c r="Q259" s="288"/>
      <c r="R259" s="288"/>
      <c r="S259" s="265"/>
      <c r="T259" s="265"/>
      <c r="U259" s="265"/>
      <c r="V259" s="265"/>
      <c r="W259" s="265"/>
      <c r="X259" s="265"/>
      <c r="Y259" s="265"/>
      <c r="Z259" s="265"/>
      <c r="AA259" s="265"/>
      <c r="AB259" s="265"/>
      <c r="AC259" s="265"/>
      <c r="AD259" s="265"/>
      <c r="AE259" s="265"/>
      <c r="AF259" s="265"/>
      <c r="AG259" s="265"/>
      <c r="AH259" s="265"/>
      <c r="AI259" s="265"/>
      <c r="AJ259" s="265"/>
      <c r="AK259" s="265"/>
      <c r="AL259" s="265"/>
      <c r="AM259" s="265"/>
      <c r="AN259" s="265"/>
      <c r="AO259" s="265"/>
      <c r="AP259" s="265"/>
      <c r="AQ259" s="288"/>
      <c r="AR259" s="265"/>
      <c r="AS259" s="288"/>
      <c r="AT259" s="288"/>
      <c r="AU259" s="288"/>
      <c r="AV259" s="288"/>
      <c r="AW259" s="288"/>
      <c r="AX259" s="288"/>
      <c r="AY259" s="288"/>
      <c r="AZ259" s="288"/>
      <c r="BA259" s="288"/>
      <c r="BB259" s="288"/>
      <c r="BC259" s="288"/>
      <c r="BD259" s="288"/>
      <c r="BE259" s="288"/>
      <c r="BF259" s="288"/>
      <c r="BG259" s="288"/>
      <c r="BH259" s="288"/>
      <c r="BI259" s="288"/>
      <c r="BJ259" s="288"/>
      <c r="BK259" s="288"/>
      <c r="BL259" s="288"/>
      <c r="BM259" s="288"/>
      <c r="BN259" s="288"/>
      <c r="BO259" s="288"/>
      <c r="BP259" s="288"/>
      <c r="BQ259" s="288"/>
      <c r="BR259" s="288"/>
      <c r="BS259" s="288"/>
      <c r="BT259" s="288"/>
      <c r="BU259" s="288"/>
      <c r="CK259" s="288"/>
      <c r="CL259" s="288"/>
      <c r="CM259" s="288"/>
      <c r="CN259" s="288"/>
      <c r="CO259" s="288"/>
      <c r="CP259" s="288"/>
      <c r="CQ259" s="288"/>
      <c r="CR259" s="288"/>
      <c r="CS259" s="288"/>
      <c r="CT259" s="288"/>
      <c r="CU259" s="288"/>
      <c r="CV259" s="288"/>
      <c r="CW259" s="288"/>
      <c r="CX259" s="288"/>
      <c r="CY259" s="288"/>
      <c r="CZ259" s="288"/>
      <c r="DA259" s="288"/>
      <c r="DB259" s="288"/>
      <c r="DC259" s="288"/>
      <c r="DD259" s="288"/>
      <c r="DE259" s="288"/>
      <c r="DF259" s="288"/>
      <c r="DG259" s="288"/>
      <c r="DH259" s="288"/>
      <c r="DI259" s="288"/>
      <c r="DJ259" s="288"/>
      <c r="DK259" s="288"/>
      <c r="DL259" s="288"/>
      <c r="DM259" s="288"/>
      <c r="DN259" s="288"/>
      <c r="DO259" s="288"/>
      <c r="DP259" s="288"/>
      <c r="DQ259" s="288"/>
      <c r="DR259" s="288"/>
      <c r="DS259" s="288"/>
      <c r="DT259" s="288"/>
      <c r="DU259" s="288"/>
      <c r="DV259" s="288"/>
      <c r="DW259" s="288"/>
      <c r="DX259" s="288"/>
      <c r="DY259" s="288"/>
      <c r="DZ259" s="288"/>
      <c r="EA259" s="288"/>
      <c r="EB259" s="288"/>
      <c r="EC259" s="288"/>
    </row>
    <row r="260" spans="1:133" s="291" customFormat="1">
      <c r="A260" s="288"/>
      <c r="B260" s="353"/>
      <c r="C260" s="353"/>
      <c r="D260" s="353"/>
      <c r="E260" s="279"/>
      <c r="F260" s="279"/>
      <c r="G260" s="278"/>
      <c r="H260" s="278"/>
      <c r="I260" s="278"/>
      <c r="J260" s="279"/>
      <c r="K260" s="352"/>
      <c r="L260" s="290"/>
      <c r="M260" s="290"/>
      <c r="N260" s="288"/>
      <c r="O260" s="288"/>
      <c r="P260" s="288"/>
      <c r="Q260" s="288"/>
      <c r="R260" s="288"/>
      <c r="S260" s="265"/>
      <c r="T260" s="265"/>
      <c r="U260" s="265"/>
      <c r="V260" s="265"/>
      <c r="W260" s="265"/>
      <c r="X260" s="265"/>
      <c r="Y260" s="265"/>
      <c r="Z260" s="265"/>
      <c r="AA260" s="265"/>
      <c r="AB260" s="265"/>
      <c r="AC260" s="265"/>
      <c r="AD260" s="265"/>
      <c r="AE260" s="265"/>
      <c r="AF260" s="265"/>
      <c r="AG260" s="265"/>
      <c r="AH260" s="265"/>
      <c r="AI260" s="265"/>
      <c r="AJ260" s="265"/>
      <c r="AK260" s="265"/>
      <c r="AL260" s="265"/>
      <c r="AM260" s="265"/>
      <c r="AN260" s="265"/>
      <c r="AO260" s="265"/>
      <c r="AP260" s="265"/>
      <c r="AQ260" s="288"/>
      <c r="AR260" s="265"/>
      <c r="AS260" s="288"/>
      <c r="AT260" s="288"/>
      <c r="AU260" s="288"/>
      <c r="AV260" s="288"/>
      <c r="AW260" s="288"/>
      <c r="AX260" s="288"/>
      <c r="AY260" s="288"/>
      <c r="AZ260" s="288"/>
      <c r="BA260" s="288"/>
      <c r="BB260" s="288"/>
      <c r="BC260" s="288"/>
      <c r="BD260" s="288"/>
      <c r="BE260" s="288"/>
      <c r="BF260" s="288"/>
      <c r="BG260" s="288"/>
      <c r="BH260" s="288"/>
      <c r="BI260" s="288"/>
      <c r="BJ260" s="288"/>
      <c r="BK260" s="288"/>
      <c r="BL260" s="288"/>
      <c r="BM260" s="288"/>
      <c r="BN260" s="288"/>
      <c r="BO260" s="288"/>
      <c r="BP260" s="288"/>
      <c r="BQ260" s="288"/>
      <c r="BR260" s="288"/>
      <c r="BS260" s="288"/>
      <c r="BT260" s="288"/>
      <c r="BU260" s="288"/>
      <c r="CK260" s="288"/>
      <c r="CL260" s="288"/>
      <c r="CM260" s="288"/>
      <c r="CN260" s="288"/>
      <c r="CO260" s="288"/>
      <c r="CP260" s="288"/>
      <c r="CQ260" s="288"/>
      <c r="CR260" s="288"/>
      <c r="CS260" s="288"/>
      <c r="CT260" s="288"/>
      <c r="CU260" s="288"/>
      <c r="CV260" s="288"/>
      <c r="CW260" s="288"/>
      <c r="CX260" s="288"/>
      <c r="CY260" s="288"/>
      <c r="CZ260" s="288"/>
      <c r="DA260" s="288"/>
      <c r="DB260" s="288"/>
      <c r="DC260" s="288"/>
      <c r="DD260" s="288"/>
      <c r="DE260" s="288"/>
      <c r="DF260" s="288"/>
      <c r="DG260" s="288"/>
      <c r="DH260" s="288"/>
      <c r="DI260" s="288"/>
      <c r="DJ260" s="288"/>
      <c r="DK260" s="288"/>
      <c r="DL260" s="288"/>
      <c r="DM260" s="288"/>
      <c r="DN260" s="288"/>
      <c r="DO260" s="288"/>
      <c r="DP260" s="288"/>
      <c r="DQ260" s="288"/>
      <c r="DR260" s="288"/>
      <c r="DS260" s="288"/>
      <c r="DT260" s="288"/>
      <c r="DU260" s="288"/>
      <c r="DV260" s="288"/>
      <c r="DW260" s="288"/>
      <c r="DX260" s="288"/>
      <c r="DY260" s="288"/>
      <c r="DZ260" s="288"/>
      <c r="EA260" s="288"/>
      <c r="EB260" s="288"/>
      <c r="EC260" s="288"/>
    </row>
    <row r="261" spans="1:133" s="291" customFormat="1">
      <c r="A261" s="288"/>
      <c r="B261" s="353"/>
      <c r="C261" s="353"/>
      <c r="D261" s="353"/>
      <c r="E261" s="279"/>
      <c r="F261" s="279"/>
      <c r="G261" s="278"/>
      <c r="H261" s="278"/>
      <c r="I261" s="278"/>
      <c r="J261" s="279"/>
      <c r="K261" s="352"/>
      <c r="L261" s="290"/>
      <c r="M261" s="290"/>
      <c r="N261" s="288"/>
      <c r="O261" s="288"/>
      <c r="P261" s="288"/>
      <c r="Q261" s="288"/>
      <c r="R261" s="288"/>
      <c r="S261" s="265"/>
      <c r="T261" s="265"/>
      <c r="U261" s="265"/>
      <c r="V261" s="265"/>
      <c r="W261" s="265"/>
      <c r="X261" s="265"/>
      <c r="Y261" s="265"/>
      <c r="Z261" s="265"/>
      <c r="AA261" s="265"/>
      <c r="AB261" s="265"/>
      <c r="AC261" s="265"/>
      <c r="AD261" s="265"/>
      <c r="AE261" s="265"/>
      <c r="AF261" s="265"/>
      <c r="AG261" s="265"/>
      <c r="AH261" s="265"/>
      <c r="AI261" s="265"/>
      <c r="AJ261" s="265"/>
      <c r="AK261" s="265"/>
      <c r="AL261" s="265"/>
      <c r="AM261" s="265"/>
      <c r="AN261" s="265"/>
      <c r="AO261" s="265"/>
      <c r="AP261" s="265"/>
      <c r="AQ261" s="288"/>
      <c r="AR261" s="265"/>
      <c r="AS261" s="288"/>
      <c r="AT261" s="288"/>
      <c r="AU261" s="288"/>
      <c r="AV261" s="288"/>
      <c r="AW261" s="288"/>
      <c r="AX261" s="288"/>
      <c r="AY261" s="288"/>
      <c r="AZ261" s="288"/>
      <c r="BA261" s="288"/>
      <c r="BB261" s="288"/>
      <c r="BC261" s="288"/>
      <c r="BD261" s="288"/>
      <c r="BE261" s="288"/>
      <c r="BF261" s="288"/>
      <c r="BG261" s="288"/>
      <c r="BH261" s="288"/>
      <c r="BI261" s="288"/>
      <c r="BJ261" s="288"/>
      <c r="BK261" s="288"/>
      <c r="BL261" s="288"/>
      <c r="BM261" s="288"/>
      <c r="BN261" s="288"/>
      <c r="BO261" s="288"/>
      <c r="BP261" s="288"/>
      <c r="BQ261" s="288"/>
      <c r="BR261" s="288"/>
      <c r="BS261" s="288"/>
      <c r="BT261" s="288"/>
      <c r="BU261" s="288"/>
      <c r="CK261" s="288"/>
      <c r="CL261" s="288"/>
      <c r="CM261" s="288"/>
      <c r="CN261" s="288"/>
      <c r="CO261" s="288"/>
      <c r="CP261" s="288"/>
      <c r="CQ261" s="288"/>
      <c r="CR261" s="288"/>
      <c r="CS261" s="288"/>
      <c r="CT261" s="288"/>
      <c r="CU261" s="288"/>
      <c r="CV261" s="288"/>
      <c r="CW261" s="288"/>
      <c r="CX261" s="288"/>
      <c r="CY261" s="288"/>
      <c r="CZ261" s="288"/>
      <c r="DA261" s="288"/>
      <c r="DB261" s="288"/>
      <c r="DC261" s="288"/>
      <c r="DD261" s="288"/>
      <c r="DE261" s="288"/>
      <c r="DF261" s="288"/>
      <c r="DG261" s="288"/>
      <c r="DH261" s="288"/>
      <c r="DI261" s="288"/>
      <c r="DJ261" s="288"/>
      <c r="DK261" s="288"/>
      <c r="DL261" s="288"/>
      <c r="DM261" s="288"/>
      <c r="DN261" s="288"/>
      <c r="DO261" s="288"/>
      <c r="DP261" s="288"/>
      <c r="DQ261" s="288"/>
      <c r="DR261" s="288"/>
      <c r="DS261" s="288"/>
      <c r="DT261" s="288"/>
      <c r="DU261" s="288"/>
      <c r="DV261" s="288"/>
      <c r="DW261" s="288"/>
      <c r="DX261" s="288"/>
      <c r="DY261" s="288"/>
      <c r="DZ261" s="288"/>
      <c r="EA261" s="288"/>
      <c r="EB261" s="288"/>
      <c r="EC261" s="288"/>
    </row>
    <row r="262" spans="1:133" s="291" customFormat="1">
      <c r="A262" s="288"/>
      <c r="B262" s="353"/>
      <c r="C262" s="353"/>
      <c r="D262" s="353"/>
      <c r="E262" s="279"/>
      <c r="F262" s="279"/>
      <c r="G262" s="278"/>
      <c r="H262" s="278"/>
      <c r="I262" s="278"/>
      <c r="J262" s="279"/>
      <c r="K262" s="352"/>
      <c r="L262" s="290"/>
      <c r="M262" s="290"/>
      <c r="N262" s="288"/>
      <c r="O262" s="288"/>
      <c r="P262" s="288"/>
      <c r="Q262" s="288"/>
      <c r="R262" s="288"/>
      <c r="S262" s="265"/>
      <c r="T262" s="265"/>
      <c r="U262" s="265"/>
      <c r="V262" s="265"/>
      <c r="W262" s="265"/>
      <c r="X262" s="265"/>
      <c r="Y262" s="265"/>
      <c r="Z262" s="265"/>
      <c r="AA262" s="265"/>
      <c r="AB262" s="265"/>
      <c r="AC262" s="265"/>
      <c r="AD262" s="265"/>
      <c r="AE262" s="265"/>
      <c r="AF262" s="265"/>
      <c r="AG262" s="265"/>
      <c r="AH262" s="265"/>
      <c r="AI262" s="265"/>
      <c r="AJ262" s="265"/>
      <c r="AK262" s="265"/>
      <c r="AL262" s="265"/>
      <c r="AM262" s="265"/>
      <c r="AN262" s="265"/>
      <c r="AO262" s="265"/>
      <c r="AP262" s="265"/>
      <c r="AQ262" s="288"/>
      <c r="AR262" s="265"/>
      <c r="AS262" s="288"/>
      <c r="AT262" s="288"/>
      <c r="AU262" s="288"/>
      <c r="AV262" s="288"/>
      <c r="AW262" s="288"/>
      <c r="AX262" s="288"/>
      <c r="AY262" s="288"/>
      <c r="AZ262" s="288"/>
      <c r="BA262" s="288"/>
      <c r="BB262" s="288"/>
      <c r="BC262" s="288"/>
      <c r="BD262" s="288"/>
      <c r="BE262" s="288"/>
      <c r="BF262" s="288"/>
      <c r="BG262" s="288"/>
      <c r="BH262" s="288"/>
      <c r="BI262" s="288"/>
      <c r="BJ262" s="288"/>
      <c r="BK262" s="288"/>
      <c r="BL262" s="288"/>
      <c r="BM262" s="288"/>
      <c r="BN262" s="288"/>
      <c r="BO262" s="288"/>
      <c r="BP262" s="288"/>
      <c r="BQ262" s="288"/>
      <c r="BR262" s="288"/>
      <c r="BS262" s="288"/>
      <c r="BT262" s="288"/>
      <c r="BU262" s="288"/>
      <c r="CK262" s="288"/>
      <c r="CL262" s="288"/>
      <c r="CM262" s="288"/>
      <c r="CN262" s="288"/>
      <c r="CO262" s="288"/>
      <c r="CP262" s="288"/>
      <c r="CQ262" s="288"/>
      <c r="CR262" s="288"/>
      <c r="CS262" s="288"/>
      <c r="CT262" s="288"/>
      <c r="CU262" s="288"/>
      <c r="CV262" s="288"/>
      <c r="CW262" s="288"/>
      <c r="CX262" s="288"/>
      <c r="CY262" s="288"/>
      <c r="CZ262" s="288"/>
      <c r="DA262" s="288"/>
      <c r="DB262" s="288"/>
      <c r="DC262" s="288"/>
      <c r="DD262" s="288"/>
      <c r="DE262" s="288"/>
      <c r="DF262" s="288"/>
      <c r="DG262" s="288"/>
      <c r="DH262" s="288"/>
      <c r="DI262" s="288"/>
      <c r="DJ262" s="288"/>
      <c r="DK262" s="288"/>
      <c r="DL262" s="288"/>
      <c r="DM262" s="288"/>
      <c r="DN262" s="288"/>
      <c r="DO262" s="288"/>
      <c r="DP262" s="288"/>
      <c r="DQ262" s="288"/>
      <c r="DR262" s="288"/>
      <c r="DS262" s="288"/>
      <c r="DT262" s="288"/>
      <c r="DU262" s="288"/>
      <c r="DV262" s="288"/>
      <c r="DW262" s="288"/>
      <c r="DX262" s="288"/>
      <c r="DY262" s="288"/>
      <c r="DZ262" s="288"/>
      <c r="EA262" s="288"/>
      <c r="EB262" s="288"/>
      <c r="EC262" s="288"/>
    </row>
    <row r="263" spans="1:133" s="291" customFormat="1">
      <c r="A263" s="288"/>
      <c r="B263" s="353"/>
      <c r="C263" s="353"/>
      <c r="D263" s="353"/>
      <c r="E263" s="279"/>
      <c r="F263" s="279"/>
      <c r="G263" s="278"/>
      <c r="H263" s="278"/>
      <c r="I263" s="278"/>
      <c r="J263" s="279"/>
      <c r="K263" s="352"/>
      <c r="L263" s="290"/>
      <c r="M263" s="290"/>
      <c r="N263" s="288"/>
      <c r="O263" s="288"/>
      <c r="P263" s="288"/>
      <c r="Q263" s="288"/>
      <c r="R263" s="288"/>
      <c r="S263" s="265"/>
      <c r="T263" s="265"/>
      <c r="U263" s="265"/>
      <c r="V263" s="265"/>
      <c r="W263" s="265"/>
      <c r="X263" s="265"/>
      <c r="Y263" s="265"/>
      <c r="Z263" s="265"/>
      <c r="AA263" s="265"/>
      <c r="AB263" s="265"/>
      <c r="AC263" s="265"/>
      <c r="AD263" s="265"/>
      <c r="AE263" s="265"/>
      <c r="AF263" s="265"/>
      <c r="AG263" s="265"/>
      <c r="AH263" s="265"/>
      <c r="AI263" s="265"/>
      <c r="AJ263" s="265"/>
      <c r="AK263" s="265"/>
      <c r="AL263" s="265"/>
      <c r="AM263" s="265"/>
      <c r="AN263" s="265"/>
      <c r="AO263" s="265"/>
      <c r="AP263" s="265"/>
      <c r="AQ263" s="288"/>
      <c r="AR263" s="265"/>
      <c r="AS263" s="288"/>
      <c r="AT263" s="288"/>
      <c r="AU263" s="288"/>
      <c r="AV263" s="288"/>
      <c r="AW263" s="288"/>
      <c r="AX263" s="288"/>
      <c r="AY263" s="288"/>
      <c r="AZ263" s="288"/>
      <c r="BA263" s="288"/>
      <c r="BB263" s="288"/>
      <c r="BC263" s="288"/>
      <c r="BD263" s="288"/>
      <c r="BE263" s="288"/>
      <c r="BF263" s="288"/>
      <c r="BG263" s="288"/>
      <c r="BH263" s="288"/>
      <c r="BI263" s="288"/>
      <c r="BJ263" s="288"/>
      <c r="BK263" s="288"/>
      <c r="BL263" s="288"/>
      <c r="BM263" s="288"/>
      <c r="BN263" s="288"/>
      <c r="BO263" s="288"/>
      <c r="BP263" s="288"/>
      <c r="BQ263" s="288"/>
      <c r="BR263" s="288"/>
      <c r="BS263" s="288"/>
      <c r="BT263" s="288"/>
      <c r="BU263" s="288"/>
      <c r="CK263" s="288"/>
      <c r="CL263" s="288"/>
      <c r="CM263" s="288"/>
      <c r="CN263" s="288"/>
      <c r="CO263" s="288"/>
      <c r="CP263" s="288"/>
      <c r="CQ263" s="288"/>
      <c r="CR263" s="288"/>
      <c r="CS263" s="288"/>
      <c r="CT263" s="288"/>
      <c r="CU263" s="288"/>
      <c r="CV263" s="288"/>
      <c r="CW263" s="288"/>
      <c r="CX263" s="288"/>
      <c r="CY263" s="288"/>
      <c r="CZ263" s="288"/>
      <c r="DA263" s="288"/>
      <c r="DB263" s="288"/>
      <c r="DC263" s="288"/>
      <c r="DD263" s="288"/>
      <c r="DE263" s="288"/>
      <c r="DF263" s="288"/>
      <c r="DG263" s="288"/>
      <c r="DH263" s="288"/>
      <c r="DI263" s="288"/>
      <c r="DJ263" s="288"/>
      <c r="DK263" s="288"/>
      <c r="DL263" s="288"/>
      <c r="DM263" s="288"/>
      <c r="DN263" s="288"/>
      <c r="DO263" s="288"/>
      <c r="DP263" s="288"/>
      <c r="DQ263" s="288"/>
      <c r="DR263" s="288"/>
      <c r="DS263" s="288"/>
      <c r="DT263" s="288"/>
      <c r="DU263" s="288"/>
      <c r="DV263" s="288"/>
      <c r="DW263" s="288"/>
      <c r="DX263" s="288"/>
      <c r="DY263" s="288"/>
      <c r="DZ263" s="288"/>
      <c r="EA263" s="288"/>
      <c r="EB263" s="288"/>
      <c r="EC263" s="288"/>
    </row>
    <row r="264" spans="1:133" s="291" customFormat="1">
      <c r="A264" s="288"/>
      <c r="B264" s="353"/>
      <c r="C264" s="353"/>
      <c r="D264" s="353"/>
      <c r="E264" s="279"/>
      <c r="F264" s="279"/>
      <c r="G264" s="278"/>
      <c r="H264" s="278"/>
      <c r="I264" s="278"/>
      <c r="J264" s="279"/>
      <c r="K264" s="352"/>
      <c r="L264" s="290"/>
      <c r="M264" s="290"/>
      <c r="N264" s="288"/>
      <c r="O264" s="288"/>
      <c r="P264" s="288"/>
      <c r="Q264" s="288"/>
      <c r="R264" s="288"/>
      <c r="S264" s="265"/>
      <c r="T264" s="265"/>
      <c r="U264" s="265"/>
      <c r="V264" s="265"/>
      <c r="W264" s="265"/>
      <c r="X264" s="265"/>
      <c r="Y264" s="265"/>
      <c r="Z264" s="265"/>
      <c r="AA264" s="265"/>
      <c r="AB264" s="265"/>
      <c r="AC264" s="265"/>
      <c r="AD264" s="265"/>
      <c r="AE264" s="265"/>
      <c r="AF264" s="265"/>
      <c r="AG264" s="265"/>
      <c r="AH264" s="265"/>
      <c r="AI264" s="265"/>
      <c r="AJ264" s="265"/>
      <c r="AK264" s="265"/>
      <c r="AL264" s="265"/>
      <c r="AM264" s="265"/>
      <c r="AN264" s="265"/>
      <c r="AO264" s="265"/>
      <c r="AP264" s="265"/>
      <c r="AQ264" s="288"/>
      <c r="AR264" s="265"/>
      <c r="AS264" s="288"/>
      <c r="AT264" s="288"/>
      <c r="AU264" s="288"/>
      <c r="AV264" s="288"/>
      <c r="AW264" s="288"/>
      <c r="AX264" s="288"/>
      <c r="AY264" s="288"/>
      <c r="AZ264" s="288"/>
      <c r="BA264" s="288"/>
      <c r="BB264" s="288"/>
      <c r="BC264" s="288"/>
      <c r="BD264" s="288"/>
      <c r="BE264" s="288"/>
      <c r="BF264" s="288"/>
      <c r="BG264" s="288"/>
      <c r="BH264" s="288"/>
      <c r="BI264" s="288"/>
      <c r="BJ264" s="288"/>
      <c r="BK264" s="288"/>
      <c r="BL264" s="288"/>
      <c r="BM264" s="288"/>
      <c r="BN264" s="288"/>
      <c r="BO264" s="288"/>
      <c r="BP264" s="288"/>
      <c r="BQ264" s="288"/>
      <c r="BR264" s="288"/>
      <c r="BS264" s="288"/>
      <c r="BT264" s="288"/>
      <c r="BU264" s="288"/>
      <c r="CK264" s="288"/>
      <c r="CL264" s="288"/>
      <c r="CM264" s="288"/>
      <c r="CN264" s="288"/>
      <c r="CO264" s="288"/>
      <c r="CP264" s="288"/>
      <c r="CQ264" s="288"/>
      <c r="CR264" s="288"/>
      <c r="CS264" s="288"/>
      <c r="CT264" s="288"/>
      <c r="CU264" s="288"/>
      <c r="CV264" s="288"/>
      <c r="CW264" s="288"/>
      <c r="CX264" s="288"/>
      <c r="CY264" s="288"/>
      <c r="CZ264" s="288"/>
      <c r="DA264" s="288"/>
      <c r="DB264" s="288"/>
      <c r="DC264" s="288"/>
      <c r="DD264" s="288"/>
      <c r="DE264" s="288"/>
      <c r="DF264" s="288"/>
      <c r="DG264" s="288"/>
      <c r="DH264" s="288"/>
      <c r="DI264" s="288"/>
      <c r="DJ264" s="288"/>
      <c r="DK264" s="288"/>
      <c r="DL264" s="288"/>
      <c r="DM264" s="288"/>
      <c r="DN264" s="288"/>
      <c r="DO264" s="288"/>
      <c r="DP264" s="288"/>
      <c r="DQ264" s="288"/>
      <c r="DR264" s="288"/>
      <c r="DS264" s="288"/>
      <c r="DT264" s="288"/>
      <c r="DU264" s="288"/>
      <c r="DV264" s="288"/>
      <c r="DW264" s="288"/>
      <c r="DX264" s="288"/>
      <c r="DY264" s="288"/>
      <c r="DZ264" s="288"/>
      <c r="EA264" s="288"/>
      <c r="EB264" s="288"/>
      <c r="EC264" s="288"/>
    </row>
    <row r="265" spans="1:133" s="291" customFormat="1">
      <c r="A265" s="288"/>
      <c r="B265" s="353"/>
      <c r="C265" s="353"/>
      <c r="D265" s="353"/>
      <c r="E265" s="279"/>
      <c r="F265" s="279"/>
      <c r="G265" s="278"/>
      <c r="H265" s="278"/>
      <c r="I265" s="278"/>
      <c r="J265" s="279"/>
      <c r="K265" s="352"/>
      <c r="L265" s="290"/>
      <c r="M265" s="290"/>
      <c r="N265" s="288"/>
      <c r="O265" s="288"/>
      <c r="P265" s="288"/>
      <c r="Q265" s="288"/>
      <c r="R265" s="288"/>
      <c r="S265" s="265"/>
      <c r="T265" s="265"/>
      <c r="U265" s="265"/>
      <c r="V265" s="265"/>
      <c r="W265" s="265"/>
      <c r="X265" s="265"/>
      <c r="Y265" s="265"/>
      <c r="Z265" s="265"/>
      <c r="AA265" s="265"/>
      <c r="AB265" s="265"/>
      <c r="AC265" s="265"/>
      <c r="AD265" s="265"/>
      <c r="AE265" s="265"/>
      <c r="AF265" s="265"/>
      <c r="AG265" s="265"/>
      <c r="AH265" s="265"/>
      <c r="AI265" s="265"/>
      <c r="AJ265" s="265"/>
      <c r="AK265" s="265"/>
      <c r="AL265" s="265"/>
      <c r="AM265" s="265"/>
      <c r="AN265" s="265"/>
      <c r="AO265" s="265"/>
      <c r="AP265" s="265"/>
      <c r="AQ265" s="288"/>
      <c r="AR265" s="265"/>
      <c r="AS265" s="288"/>
      <c r="AT265" s="288"/>
      <c r="AU265" s="288"/>
      <c r="AV265" s="288"/>
      <c r="AW265" s="288"/>
      <c r="AX265" s="288"/>
      <c r="AY265" s="288"/>
      <c r="AZ265" s="288"/>
      <c r="BA265" s="288"/>
      <c r="BB265" s="288"/>
      <c r="BC265" s="288"/>
      <c r="BD265" s="288"/>
      <c r="BE265" s="288"/>
      <c r="BF265" s="288"/>
      <c r="BG265" s="288"/>
      <c r="BH265" s="288"/>
      <c r="BI265" s="288"/>
      <c r="BJ265" s="288"/>
      <c r="BK265" s="288"/>
      <c r="BL265" s="288"/>
      <c r="BM265" s="288"/>
      <c r="BN265" s="288"/>
      <c r="BO265" s="288"/>
      <c r="BP265" s="288"/>
      <c r="BQ265" s="288"/>
      <c r="BR265" s="288"/>
      <c r="BS265" s="288"/>
      <c r="BT265" s="288"/>
      <c r="BU265" s="288"/>
      <c r="CK265" s="288"/>
      <c r="CL265" s="288"/>
      <c r="CM265" s="288"/>
      <c r="CN265" s="288"/>
      <c r="CO265" s="288"/>
      <c r="CP265" s="288"/>
      <c r="CQ265" s="288"/>
      <c r="CR265" s="288"/>
      <c r="CS265" s="288"/>
      <c r="CT265" s="288"/>
      <c r="CU265" s="288"/>
      <c r="CV265" s="288"/>
      <c r="CW265" s="288"/>
      <c r="CX265" s="288"/>
      <c r="CY265" s="288"/>
      <c r="CZ265" s="288"/>
      <c r="DA265" s="288"/>
      <c r="DB265" s="288"/>
      <c r="DC265" s="288"/>
      <c r="DD265" s="288"/>
      <c r="DE265" s="288"/>
      <c r="DF265" s="288"/>
      <c r="DG265" s="288"/>
      <c r="DH265" s="288"/>
      <c r="DI265" s="288"/>
      <c r="DJ265" s="288"/>
      <c r="DK265" s="288"/>
      <c r="DL265" s="288"/>
      <c r="DM265" s="288"/>
      <c r="DN265" s="288"/>
      <c r="DO265" s="288"/>
      <c r="DP265" s="288"/>
      <c r="DQ265" s="288"/>
      <c r="DR265" s="288"/>
      <c r="DS265" s="288"/>
      <c r="DT265" s="288"/>
      <c r="DU265" s="288"/>
      <c r="DV265" s="288"/>
      <c r="DW265" s="288"/>
      <c r="DX265" s="288"/>
      <c r="DY265" s="288"/>
      <c r="DZ265" s="288"/>
      <c r="EA265" s="288"/>
      <c r="EB265" s="288"/>
      <c r="EC265" s="288"/>
    </row>
    <row r="266" spans="1:133" s="291" customFormat="1">
      <c r="A266" s="288"/>
      <c r="B266" s="353"/>
      <c r="C266" s="353"/>
      <c r="D266" s="353"/>
      <c r="E266" s="279"/>
      <c r="F266" s="279"/>
      <c r="G266" s="278"/>
      <c r="H266" s="278"/>
      <c r="I266" s="278"/>
      <c r="J266" s="279"/>
      <c r="K266" s="352"/>
      <c r="L266" s="290"/>
      <c r="M266" s="290"/>
      <c r="N266" s="288"/>
      <c r="O266" s="288"/>
      <c r="P266" s="288"/>
      <c r="Q266" s="288"/>
      <c r="R266" s="288"/>
      <c r="S266" s="265"/>
      <c r="T266" s="265"/>
      <c r="U266" s="265"/>
      <c r="V266" s="265"/>
      <c r="W266" s="265"/>
      <c r="X266" s="265"/>
      <c r="Y266" s="265"/>
      <c r="Z266" s="265"/>
      <c r="AA266" s="265"/>
      <c r="AB266" s="265"/>
      <c r="AC266" s="265"/>
      <c r="AD266" s="265"/>
      <c r="AE266" s="265"/>
      <c r="AF266" s="265"/>
      <c r="AG266" s="265"/>
      <c r="AH266" s="265"/>
      <c r="AI266" s="265"/>
      <c r="AJ266" s="265"/>
      <c r="AK266" s="265"/>
      <c r="AL266" s="265"/>
      <c r="AM266" s="265"/>
      <c r="AN266" s="265"/>
      <c r="AO266" s="265"/>
      <c r="AP266" s="265"/>
      <c r="AQ266" s="288"/>
      <c r="AR266" s="265"/>
      <c r="AS266" s="288"/>
      <c r="AT266" s="288"/>
      <c r="AU266" s="288"/>
      <c r="AV266" s="288"/>
      <c r="AW266" s="288"/>
      <c r="AX266" s="288"/>
      <c r="AY266" s="288"/>
      <c r="AZ266" s="288"/>
      <c r="BA266" s="288"/>
      <c r="BB266" s="288"/>
      <c r="BC266" s="288"/>
      <c r="BD266" s="288"/>
      <c r="BE266" s="288"/>
      <c r="BF266" s="288"/>
      <c r="BG266" s="288"/>
      <c r="BH266" s="288"/>
      <c r="BI266" s="288"/>
      <c r="BJ266" s="288"/>
      <c r="BK266" s="288"/>
      <c r="BL266" s="288"/>
      <c r="BM266" s="288"/>
      <c r="BN266" s="288"/>
      <c r="BO266" s="288"/>
      <c r="BP266" s="288"/>
      <c r="BQ266" s="288"/>
      <c r="BR266" s="288"/>
      <c r="BS266" s="288"/>
      <c r="BT266" s="288"/>
      <c r="BU266" s="288"/>
      <c r="CK266" s="288"/>
      <c r="CL266" s="288"/>
      <c r="CM266" s="288"/>
      <c r="CN266" s="288"/>
      <c r="CO266" s="288"/>
      <c r="CP266" s="288"/>
      <c r="CQ266" s="288"/>
      <c r="CR266" s="288"/>
      <c r="CS266" s="288"/>
      <c r="CT266" s="288"/>
      <c r="CU266" s="288"/>
      <c r="CV266" s="288"/>
      <c r="CW266" s="288"/>
      <c r="CX266" s="288"/>
      <c r="CY266" s="288"/>
      <c r="CZ266" s="288"/>
      <c r="DA266" s="288"/>
      <c r="DB266" s="288"/>
      <c r="DC266" s="288"/>
      <c r="DD266" s="288"/>
      <c r="DE266" s="288"/>
      <c r="DF266" s="288"/>
      <c r="DG266" s="288"/>
      <c r="DH266" s="288"/>
      <c r="DI266" s="288"/>
      <c r="DJ266" s="288"/>
      <c r="DK266" s="288"/>
      <c r="DL266" s="288"/>
      <c r="DM266" s="288"/>
      <c r="DN266" s="288"/>
      <c r="DO266" s="288"/>
      <c r="DP266" s="288"/>
      <c r="DQ266" s="288"/>
      <c r="DR266" s="288"/>
      <c r="DS266" s="288"/>
      <c r="DT266" s="288"/>
      <c r="DU266" s="288"/>
      <c r="DV266" s="288"/>
      <c r="DW266" s="288"/>
      <c r="DX266" s="288"/>
      <c r="DY266" s="288"/>
      <c r="DZ266" s="288"/>
      <c r="EA266" s="288"/>
      <c r="EB266" s="288"/>
      <c r="EC266" s="288"/>
    </row>
    <row r="267" spans="1:133" s="291" customFormat="1">
      <c r="A267" s="288"/>
      <c r="B267" s="353"/>
      <c r="C267" s="353"/>
      <c r="D267" s="353"/>
      <c r="E267" s="279"/>
      <c r="F267" s="279"/>
      <c r="G267" s="278"/>
      <c r="H267" s="278"/>
      <c r="I267" s="278"/>
      <c r="J267" s="279"/>
      <c r="K267" s="352"/>
      <c r="L267" s="290"/>
      <c r="M267" s="290"/>
      <c r="N267" s="288"/>
      <c r="O267" s="288"/>
      <c r="P267" s="288"/>
      <c r="Q267" s="288"/>
      <c r="R267" s="288"/>
      <c r="S267" s="265"/>
      <c r="T267" s="265"/>
      <c r="U267" s="265"/>
      <c r="V267" s="265"/>
      <c r="W267" s="265"/>
      <c r="X267" s="265"/>
      <c r="Y267" s="265"/>
      <c r="Z267" s="265"/>
      <c r="AA267" s="265"/>
      <c r="AB267" s="265"/>
      <c r="AC267" s="265"/>
      <c r="AD267" s="265"/>
      <c r="AE267" s="265"/>
      <c r="AF267" s="265"/>
      <c r="AG267" s="265"/>
      <c r="AH267" s="265"/>
      <c r="AI267" s="265"/>
      <c r="AJ267" s="265"/>
      <c r="AK267" s="265"/>
      <c r="AL267" s="265"/>
      <c r="AM267" s="265"/>
      <c r="AN267" s="265"/>
      <c r="AO267" s="265"/>
      <c r="AP267" s="265"/>
      <c r="AQ267" s="288"/>
      <c r="AR267" s="265"/>
      <c r="AS267" s="288"/>
      <c r="AT267" s="288"/>
      <c r="AU267" s="288"/>
      <c r="AV267" s="288"/>
      <c r="AW267" s="288"/>
      <c r="AX267" s="288"/>
      <c r="AY267" s="288"/>
      <c r="AZ267" s="288"/>
      <c r="BA267" s="288"/>
      <c r="BB267" s="288"/>
      <c r="BC267" s="288"/>
      <c r="BD267" s="288"/>
      <c r="BE267" s="288"/>
      <c r="BF267" s="288"/>
      <c r="BG267" s="288"/>
      <c r="BH267" s="288"/>
      <c r="BI267" s="288"/>
      <c r="BJ267" s="288"/>
      <c r="BK267" s="288"/>
      <c r="BL267" s="288"/>
      <c r="BM267" s="288"/>
      <c r="BN267" s="288"/>
      <c r="BO267" s="288"/>
      <c r="BP267" s="288"/>
      <c r="BQ267" s="288"/>
      <c r="BR267" s="288"/>
      <c r="BS267" s="288"/>
      <c r="BT267" s="288"/>
      <c r="BU267" s="288"/>
      <c r="CK267" s="288"/>
      <c r="CL267" s="288"/>
      <c r="CM267" s="288"/>
      <c r="CN267" s="288"/>
      <c r="CO267" s="288"/>
      <c r="CP267" s="288"/>
      <c r="CQ267" s="288"/>
      <c r="CR267" s="288"/>
      <c r="CS267" s="288"/>
      <c r="CT267" s="288"/>
      <c r="CU267" s="288"/>
      <c r="CV267" s="288"/>
      <c r="CW267" s="288"/>
      <c r="CX267" s="288"/>
      <c r="CY267" s="288"/>
      <c r="CZ267" s="288"/>
      <c r="DA267" s="288"/>
      <c r="DB267" s="288"/>
      <c r="DC267" s="288"/>
      <c r="DD267" s="288"/>
      <c r="DE267" s="288"/>
      <c r="DF267" s="288"/>
      <c r="DG267" s="288"/>
      <c r="DH267" s="288"/>
      <c r="DI267" s="288"/>
      <c r="DJ267" s="288"/>
      <c r="DK267" s="288"/>
      <c r="DL267" s="288"/>
      <c r="DM267" s="288"/>
      <c r="DN267" s="288"/>
      <c r="DO267" s="288"/>
      <c r="DP267" s="288"/>
      <c r="DQ267" s="288"/>
      <c r="DR267" s="288"/>
      <c r="DS267" s="288"/>
      <c r="DT267" s="288"/>
      <c r="DU267" s="288"/>
      <c r="DV267" s="288"/>
      <c r="DW267" s="288"/>
      <c r="DX267" s="288"/>
      <c r="DY267" s="288"/>
      <c r="DZ267" s="288"/>
      <c r="EA267" s="288"/>
      <c r="EB267" s="288"/>
      <c r="EC267" s="288"/>
    </row>
    <row r="268" spans="1:133" s="291" customFormat="1">
      <c r="A268" s="288"/>
      <c r="B268" s="353"/>
      <c r="C268" s="353"/>
      <c r="D268" s="353"/>
      <c r="E268" s="279"/>
      <c r="F268" s="279"/>
      <c r="G268" s="278"/>
      <c r="H268" s="278"/>
      <c r="I268" s="278"/>
      <c r="J268" s="279"/>
      <c r="K268" s="352"/>
      <c r="L268" s="290"/>
      <c r="M268" s="290"/>
      <c r="N268" s="288"/>
      <c r="O268" s="288"/>
      <c r="P268" s="288"/>
      <c r="Q268" s="288"/>
      <c r="R268" s="288"/>
      <c r="S268" s="265"/>
      <c r="T268" s="265"/>
      <c r="U268" s="265"/>
      <c r="V268" s="265"/>
      <c r="W268" s="265"/>
      <c r="X268" s="265"/>
      <c r="Y268" s="265"/>
      <c r="Z268" s="265"/>
      <c r="AA268" s="265"/>
      <c r="AB268" s="265"/>
      <c r="AC268" s="265"/>
      <c r="AD268" s="265"/>
      <c r="AE268" s="265"/>
      <c r="AF268" s="265"/>
      <c r="AG268" s="265"/>
      <c r="AH268" s="265"/>
      <c r="AI268" s="265"/>
      <c r="AJ268" s="265"/>
      <c r="AK268" s="265"/>
      <c r="AL268" s="265"/>
      <c r="AM268" s="265"/>
      <c r="AN268" s="265"/>
      <c r="AO268" s="265"/>
      <c r="AP268" s="265"/>
      <c r="AQ268" s="288"/>
      <c r="AR268" s="265"/>
      <c r="AS268" s="288"/>
      <c r="AT268" s="288"/>
      <c r="AU268" s="288"/>
      <c r="AV268" s="288"/>
      <c r="AW268" s="288"/>
      <c r="AX268" s="288"/>
      <c r="AY268" s="288"/>
      <c r="AZ268" s="288"/>
      <c r="BA268" s="288"/>
      <c r="BB268" s="288"/>
      <c r="BC268" s="288"/>
      <c r="BD268" s="288"/>
      <c r="BE268" s="288"/>
      <c r="BF268" s="288"/>
      <c r="BG268" s="288"/>
      <c r="BH268" s="288"/>
      <c r="BI268" s="288"/>
      <c r="BJ268" s="288"/>
      <c r="BK268" s="288"/>
      <c r="BL268" s="288"/>
      <c r="BM268" s="288"/>
      <c r="BN268" s="288"/>
      <c r="BO268" s="288"/>
      <c r="BP268" s="288"/>
      <c r="BQ268" s="288"/>
      <c r="BR268" s="288"/>
      <c r="BS268" s="288"/>
      <c r="BT268" s="288"/>
      <c r="BU268" s="288"/>
      <c r="CK268" s="288"/>
      <c r="CL268" s="288"/>
      <c r="CM268" s="288"/>
      <c r="CN268" s="288"/>
      <c r="CO268" s="288"/>
      <c r="CP268" s="288"/>
      <c r="CQ268" s="288"/>
      <c r="CR268" s="288"/>
      <c r="CS268" s="288"/>
      <c r="CT268" s="288"/>
      <c r="CU268" s="288"/>
      <c r="CV268" s="288"/>
      <c r="CW268" s="288"/>
      <c r="CX268" s="288"/>
      <c r="CY268" s="288"/>
      <c r="CZ268" s="288"/>
      <c r="DA268" s="288"/>
      <c r="DB268" s="288"/>
      <c r="DC268" s="288"/>
      <c r="DD268" s="288"/>
      <c r="DE268" s="288"/>
      <c r="DF268" s="288"/>
      <c r="DG268" s="288"/>
      <c r="DH268" s="288"/>
      <c r="DI268" s="288"/>
      <c r="DJ268" s="288"/>
      <c r="DK268" s="288"/>
      <c r="DL268" s="288"/>
      <c r="DM268" s="288"/>
      <c r="DN268" s="288"/>
      <c r="DO268" s="288"/>
      <c r="DP268" s="288"/>
      <c r="DQ268" s="288"/>
      <c r="DR268" s="288"/>
      <c r="DS268" s="288"/>
      <c r="DT268" s="288"/>
      <c r="DU268" s="288"/>
      <c r="DV268" s="288"/>
      <c r="DW268" s="288"/>
      <c r="DX268" s="288"/>
      <c r="DY268" s="288"/>
      <c r="DZ268" s="288"/>
      <c r="EA268" s="288"/>
      <c r="EB268" s="288"/>
      <c r="EC268" s="288"/>
    </row>
    <row r="269" spans="1:133" s="291" customFormat="1">
      <c r="A269" s="288"/>
      <c r="B269" s="353"/>
      <c r="C269" s="353"/>
      <c r="D269" s="353"/>
      <c r="E269" s="279"/>
      <c r="F269" s="279"/>
      <c r="G269" s="278"/>
      <c r="H269" s="278"/>
      <c r="I269" s="278"/>
      <c r="J269" s="279"/>
      <c r="K269" s="352"/>
      <c r="L269" s="290"/>
      <c r="M269" s="290"/>
      <c r="N269" s="288"/>
      <c r="O269" s="288"/>
      <c r="P269" s="288"/>
      <c r="Q269" s="288"/>
      <c r="R269" s="288"/>
      <c r="S269" s="265"/>
      <c r="T269" s="265"/>
      <c r="U269" s="265"/>
      <c r="V269" s="265"/>
      <c r="W269" s="265"/>
      <c r="X269" s="265"/>
      <c r="Y269" s="265"/>
      <c r="Z269" s="265"/>
      <c r="AA269" s="265"/>
      <c r="AB269" s="265"/>
      <c r="AC269" s="265"/>
      <c r="AD269" s="265"/>
      <c r="AE269" s="265"/>
      <c r="AF269" s="265"/>
      <c r="AG269" s="265"/>
      <c r="AH269" s="265"/>
      <c r="AI269" s="265"/>
      <c r="AJ269" s="265"/>
      <c r="AK269" s="265"/>
      <c r="AL269" s="265"/>
      <c r="AM269" s="265"/>
      <c r="AN269" s="265"/>
      <c r="AO269" s="265"/>
      <c r="AP269" s="265"/>
      <c r="AQ269" s="288"/>
      <c r="AR269" s="265"/>
      <c r="AS269" s="288"/>
      <c r="AT269" s="288"/>
      <c r="AU269" s="288"/>
      <c r="AV269" s="288"/>
      <c r="AW269" s="288"/>
      <c r="AX269" s="288"/>
      <c r="AY269" s="288"/>
      <c r="AZ269" s="288"/>
      <c r="BA269" s="288"/>
      <c r="BB269" s="288"/>
      <c r="BC269" s="288"/>
      <c r="BD269" s="288"/>
      <c r="BE269" s="288"/>
      <c r="BF269" s="288"/>
      <c r="BG269" s="288"/>
      <c r="BH269" s="288"/>
      <c r="BI269" s="288"/>
      <c r="BJ269" s="288"/>
      <c r="BK269" s="288"/>
      <c r="BL269" s="288"/>
      <c r="BM269" s="288"/>
      <c r="BN269" s="288"/>
      <c r="BO269" s="288"/>
      <c r="BP269" s="288"/>
      <c r="BQ269" s="288"/>
      <c r="BR269" s="288"/>
      <c r="BS269" s="288"/>
      <c r="BT269" s="288"/>
      <c r="BU269" s="288"/>
      <c r="CK269" s="288"/>
      <c r="CL269" s="288"/>
      <c r="CM269" s="288"/>
      <c r="CN269" s="288"/>
      <c r="CO269" s="288"/>
      <c r="CP269" s="288"/>
      <c r="CQ269" s="288"/>
      <c r="CR269" s="288"/>
      <c r="CS269" s="288"/>
      <c r="CT269" s="288"/>
      <c r="CU269" s="288"/>
      <c r="CV269" s="288"/>
      <c r="CW269" s="288"/>
      <c r="CX269" s="288"/>
      <c r="CY269" s="288"/>
      <c r="CZ269" s="288"/>
      <c r="DA269" s="288"/>
      <c r="DB269" s="288"/>
      <c r="DC269" s="288"/>
      <c r="DD269" s="288"/>
      <c r="DE269" s="288"/>
      <c r="DF269" s="288"/>
      <c r="DG269" s="288"/>
      <c r="DH269" s="288"/>
      <c r="DI269" s="288"/>
      <c r="DJ269" s="288"/>
      <c r="DK269" s="288"/>
      <c r="DL269" s="288"/>
      <c r="DM269" s="288"/>
      <c r="DN269" s="288"/>
      <c r="DO269" s="288"/>
      <c r="DP269" s="288"/>
      <c r="DQ269" s="288"/>
      <c r="DR269" s="288"/>
      <c r="DS269" s="288"/>
      <c r="DT269" s="288"/>
      <c r="DU269" s="288"/>
      <c r="DV269" s="288"/>
      <c r="DW269" s="288"/>
      <c r="DX269" s="288"/>
      <c r="DY269" s="288"/>
      <c r="DZ269" s="288"/>
      <c r="EA269" s="288"/>
      <c r="EB269" s="288"/>
      <c r="EC269" s="288"/>
    </row>
    <row r="270" spans="1:133" s="291" customFormat="1">
      <c r="A270" s="288"/>
      <c r="B270" s="353"/>
      <c r="C270" s="353"/>
      <c r="D270" s="353"/>
      <c r="E270" s="279"/>
      <c r="F270" s="279"/>
      <c r="G270" s="278"/>
      <c r="H270" s="278"/>
      <c r="I270" s="278"/>
      <c r="J270" s="279"/>
      <c r="K270" s="352"/>
      <c r="L270" s="290"/>
      <c r="M270" s="290"/>
      <c r="N270" s="288"/>
      <c r="O270" s="288"/>
      <c r="P270" s="288"/>
      <c r="Q270" s="288"/>
      <c r="R270" s="288"/>
      <c r="S270" s="265"/>
      <c r="T270" s="265"/>
      <c r="U270" s="265"/>
      <c r="V270" s="265"/>
      <c r="W270" s="265"/>
      <c r="X270" s="265"/>
      <c r="Y270" s="265"/>
      <c r="Z270" s="265"/>
      <c r="AA270" s="265"/>
      <c r="AB270" s="265"/>
      <c r="AC270" s="265"/>
      <c r="AD270" s="265"/>
      <c r="AE270" s="265"/>
      <c r="AF270" s="265"/>
      <c r="AG270" s="265"/>
      <c r="AH270" s="265"/>
      <c r="AI270" s="265"/>
      <c r="AJ270" s="265"/>
      <c r="AK270" s="265"/>
      <c r="AL270" s="265"/>
      <c r="AM270" s="265"/>
      <c r="AN270" s="265"/>
      <c r="AO270" s="265"/>
      <c r="AP270" s="265"/>
      <c r="AQ270" s="288"/>
      <c r="AR270" s="265"/>
      <c r="AS270" s="288"/>
      <c r="AT270" s="288"/>
      <c r="AU270" s="288"/>
      <c r="AV270" s="288"/>
      <c r="AW270" s="288"/>
      <c r="AX270" s="288"/>
      <c r="AY270" s="288"/>
      <c r="AZ270" s="288"/>
      <c r="BA270" s="288"/>
      <c r="BB270" s="288"/>
      <c r="BC270" s="288"/>
      <c r="BD270" s="288"/>
      <c r="BE270" s="288"/>
      <c r="BF270" s="288"/>
      <c r="BG270" s="288"/>
      <c r="BH270" s="288"/>
      <c r="BI270" s="288"/>
      <c r="BJ270" s="288"/>
      <c r="BK270" s="288"/>
      <c r="BL270" s="288"/>
      <c r="BM270" s="288"/>
      <c r="BN270" s="288"/>
      <c r="BO270" s="288"/>
      <c r="BP270" s="288"/>
      <c r="BQ270" s="288"/>
      <c r="BR270" s="288"/>
      <c r="BS270" s="288"/>
      <c r="BT270" s="288"/>
      <c r="BU270" s="288"/>
      <c r="CK270" s="288"/>
      <c r="CL270" s="288"/>
      <c r="CM270" s="288"/>
      <c r="CN270" s="288"/>
      <c r="CO270" s="288"/>
      <c r="CP270" s="288"/>
      <c r="CQ270" s="288"/>
      <c r="CR270" s="288"/>
      <c r="CS270" s="288"/>
      <c r="CT270" s="288"/>
      <c r="CU270" s="288"/>
      <c r="CV270" s="288"/>
      <c r="CW270" s="288"/>
      <c r="CX270" s="288"/>
      <c r="CY270" s="288"/>
      <c r="CZ270" s="288"/>
      <c r="DA270" s="288"/>
      <c r="DB270" s="288"/>
      <c r="DC270" s="288"/>
      <c r="DD270" s="288"/>
      <c r="DE270" s="288"/>
      <c r="DF270" s="288"/>
      <c r="DG270" s="288"/>
      <c r="DH270" s="288"/>
      <c r="DI270" s="288"/>
      <c r="DJ270" s="288"/>
      <c r="DK270" s="288"/>
      <c r="DL270" s="288"/>
      <c r="DM270" s="288"/>
      <c r="DN270" s="288"/>
      <c r="DO270" s="288"/>
      <c r="DP270" s="288"/>
      <c r="DQ270" s="288"/>
      <c r="DR270" s="288"/>
      <c r="DS270" s="288"/>
      <c r="DT270" s="288"/>
      <c r="DU270" s="288"/>
      <c r="DV270" s="288"/>
      <c r="DW270" s="288"/>
      <c r="DX270" s="288"/>
      <c r="DY270" s="288"/>
      <c r="DZ270" s="288"/>
      <c r="EA270" s="288"/>
      <c r="EB270" s="288"/>
      <c r="EC270" s="288"/>
    </row>
    <row r="271" spans="1:133" s="291" customFormat="1">
      <c r="A271" s="288"/>
      <c r="B271" s="353"/>
      <c r="C271" s="353"/>
      <c r="D271" s="353"/>
      <c r="E271" s="279"/>
      <c r="F271" s="279"/>
      <c r="G271" s="278"/>
      <c r="H271" s="278"/>
      <c r="I271" s="278"/>
      <c r="J271" s="279"/>
      <c r="K271" s="352"/>
      <c r="L271" s="290"/>
      <c r="M271" s="290"/>
      <c r="N271" s="288"/>
      <c r="O271" s="288"/>
      <c r="P271" s="288"/>
      <c r="Q271" s="288"/>
      <c r="R271" s="288"/>
      <c r="S271" s="265"/>
      <c r="T271" s="265"/>
      <c r="U271" s="265"/>
      <c r="V271" s="265"/>
      <c r="W271" s="265"/>
      <c r="X271" s="265"/>
      <c r="Y271" s="265"/>
      <c r="Z271" s="265"/>
      <c r="AA271" s="265"/>
      <c r="AB271" s="265"/>
      <c r="AC271" s="265"/>
      <c r="AD271" s="265"/>
      <c r="AE271" s="265"/>
      <c r="AF271" s="265"/>
      <c r="AG271" s="265"/>
      <c r="AH271" s="265"/>
      <c r="AI271" s="265"/>
      <c r="AJ271" s="265"/>
      <c r="AK271" s="265"/>
      <c r="AL271" s="265"/>
      <c r="AM271" s="265"/>
      <c r="AN271" s="265"/>
      <c r="AO271" s="265"/>
      <c r="AP271" s="265"/>
      <c r="AQ271" s="288"/>
      <c r="AR271" s="265"/>
      <c r="AS271" s="288"/>
      <c r="AT271" s="288"/>
      <c r="AU271" s="288"/>
      <c r="AV271" s="288"/>
      <c r="AW271" s="288"/>
      <c r="AX271" s="288"/>
      <c r="AY271" s="288"/>
      <c r="AZ271" s="288"/>
      <c r="BA271" s="288"/>
      <c r="BB271" s="288"/>
      <c r="BC271" s="288"/>
      <c r="BD271" s="288"/>
      <c r="BE271" s="288"/>
      <c r="BF271" s="288"/>
      <c r="BG271" s="288"/>
      <c r="BH271" s="288"/>
      <c r="BI271" s="288"/>
      <c r="BJ271" s="288"/>
      <c r="BK271" s="288"/>
      <c r="BL271" s="288"/>
      <c r="BM271" s="288"/>
      <c r="BN271" s="288"/>
      <c r="BO271" s="288"/>
      <c r="BP271" s="288"/>
      <c r="BQ271" s="288"/>
      <c r="BR271" s="288"/>
      <c r="BS271" s="288"/>
      <c r="BT271" s="288"/>
      <c r="BU271" s="288"/>
      <c r="CK271" s="288"/>
      <c r="CL271" s="288"/>
      <c r="CM271" s="288"/>
      <c r="CN271" s="288"/>
      <c r="CO271" s="288"/>
      <c r="CP271" s="288"/>
      <c r="CQ271" s="288"/>
      <c r="CR271" s="288"/>
      <c r="CS271" s="288"/>
      <c r="CT271" s="288"/>
      <c r="CU271" s="288"/>
      <c r="CV271" s="288"/>
      <c r="CW271" s="288"/>
      <c r="CX271" s="288"/>
      <c r="CY271" s="288"/>
      <c r="CZ271" s="288"/>
      <c r="DA271" s="288"/>
      <c r="DB271" s="288"/>
      <c r="DC271" s="288"/>
      <c r="DD271" s="288"/>
      <c r="DE271" s="288"/>
      <c r="DF271" s="288"/>
      <c r="DG271" s="288"/>
      <c r="DH271" s="288"/>
      <c r="DI271" s="288"/>
      <c r="DJ271" s="288"/>
      <c r="DK271" s="288"/>
      <c r="DL271" s="288"/>
      <c r="DM271" s="288"/>
      <c r="DN271" s="288"/>
      <c r="DO271" s="288"/>
      <c r="DP271" s="288"/>
      <c r="DQ271" s="288"/>
      <c r="DR271" s="288"/>
      <c r="DS271" s="288"/>
      <c r="DT271" s="288"/>
      <c r="DU271" s="288"/>
      <c r="DV271" s="288"/>
      <c r="DW271" s="288"/>
      <c r="DX271" s="288"/>
      <c r="DY271" s="288"/>
      <c r="DZ271" s="288"/>
      <c r="EA271" s="288"/>
      <c r="EB271" s="288"/>
      <c r="EC271" s="288"/>
    </row>
    <row r="272" spans="1:133" s="291" customFormat="1">
      <c r="A272" s="288"/>
      <c r="B272" s="353"/>
      <c r="C272" s="353"/>
      <c r="D272" s="353"/>
      <c r="E272" s="279"/>
      <c r="F272" s="279"/>
      <c r="G272" s="278"/>
      <c r="H272" s="278"/>
      <c r="I272" s="278"/>
      <c r="J272" s="279"/>
      <c r="K272" s="352"/>
      <c r="L272" s="290"/>
      <c r="M272" s="290"/>
      <c r="N272" s="288"/>
      <c r="O272" s="288"/>
      <c r="P272" s="288"/>
      <c r="Q272" s="288"/>
      <c r="R272" s="288"/>
      <c r="S272" s="265"/>
      <c r="T272" s="265"/>
      <c r="U272" s="265"/>
      <c r="V272" s="265"/>
      <c r="W272" s="265"/>
      <c r="X272" s="265"/>
      <c r="Y272" s="265"/>
      <c r="Z272" s="265"/>
      <c r="AA272" s="265"/>
      <c r="AB272" s="265"/>
      <c r="AC272" s="265"/>
      <c r="AD272" s="265"/>
      <c r="AE272" s="265"/>
      <c r="AF272" s="265"/>
      <c r="AG272" s="265"/>
      <c r="AH272" s="265"/>
      <c r="AI272" s="265"/>
      <c r="AJ272" s="265"/>
      <c r="AK272" s="265"/>
      <c r="AL272" s="265"/>
      <c r="AM272" s="265"/>
      <c r="AN272" s="265"/>
      <c r="AO272" s="265"/>
      <c r="AP272" s="265"/>
      <c r="AQ272" s="288"/>
      <c r="AR272" s="265"/>
      <c r="AS272" s="288"/>
      <c r="AT272" s="288"/>
      <c r="AU272" s="288"/>
      <c r="AV272" s="288"/>
      <c r="AW272" s="288"/>
      <c r="AX272" s="288"/>
      <c r="AY272" s="288"/>
      <c r="AZ272" s="288"/>
      <c r="BA272" s="288"/>
      <c r="BB272" s="288"/>
      <c r="BC272" s="288"/>
      <c r="BD272" s="288"/>
      <c r="BE272" s="288"/>
      <c r="BF272" s="288"/>
      <c r="BG272" s="288"/>
      <c r="BH272" s="288"/>
      <c r="BI272" s="288"/>
      <c r="BJ272" s="288"/>
      <c r="BK272" s="288"/>
      <c r="BL272" s="288"/>
      <c r="BM272" s="288"/>
      <c r="BN272" s="288"/>
      <c r="BO272" s="288"/>
      <c r="BP272" s="288"/>
      <c r="BQ272" s="288"/>
      <c r="BR272" s="288"/>
      <c r="BS272" s="288"/>
      <c r="BT272" s="288"/>
      <c r="BU272" s="288"/>
      <c r="CK272" s="288"/>
      <c r="CL272" s="288"/>
      <c r="CM272" s="288"/>
      <c r="CN272" s="288"/>
      <c r="CO272" s="288"/>
      <c r="CP272" s="288"/>
      <c r="CQ272" s="288"/>
      <c r="CR272" s="288"/>
      <c r="CS272" s="288"/>
      <c r="CT272" s="288"/>
      <c r="CU272" s="288"/>
      <c r="CV272" s="288"/>
      <c r="CW272" s="288"/>
      <c r="CX272" s="288"/>
      <c r="CY272" s="288"/>
      <c r="CZ272" s="288"/>
      <c r="DA272" s="288"/>
      <c r="DB272" s="288"/>
      <c r="DC272" s="288"/>
      <c r="DD272" s="288"/>
      <c r="DE272" s="288"/>
      <c r="DF272" s="288"/>
      <c r="DG272" s="288"/>
      <c r="DH272" s="288"/>
      <c r="DI272" s="288"/>
      <c r="DJ272" s="288"/>
      <c r="DK272" s="288"/>
      <c r="DL272" s="288"/>
      <c r="DM272" s="288"/>
      <c r="DN272" s="288"/>
      <c r="DO272" s="288"/>
      <c r="DP272" s="288"/>
      <c r="DQ272" s="288"/>
      <c r="DR272" s="288"/>
      <c r="DS272" s="288"/>
      <c r="DT272" s="288"/>
      <c r="DU272" s="288"/>
      <c r="DV272" s="288"/>
      <c r="DW272" s="288"/>
      <c r="DX272" s="288"/>
      <c r="DY272" s="288"/>
      <c r="DZ272" s="288"/>
      <c r="EA272" s="288"/>
      <c r="EB272" s="288"/>
      <c r="EC272" s="288"/>
    </row>
    <row r="273" spans="1:133" s="291" customFormat="1">
      <c r="A273" s="288"/>
      <c r="B273" s="353"/>
      <c r="C273" s="353"/>
      <c r="D273" s="353"/>
      <c r="E273" s="279"/>
      <c r="F273" s="279"/>
      <c r="G273" s="278"/>
      <c r="H273" s="278"/>
      <c r="I273" s="278"/>
      <c r="J273" s="279"/>
      <c r="K273" s="352"/>
      <c r="L273" s="290"/>
      <c r="M273" s="290"/>
      <c r="N273" s="288"/>
      <c r="O273" s="288"/>
      <c r="P273" s="288"/>
      <c r="Q273" s="288"/>
      <c r="R273" s="288"/>
      <c r="S273" s="265"/>
      <c r="T273" s="265"/>
      <c r="U273" s="265"/>
      <c r="V273" s="265"/>
      <c r="W273" s="265"/>
      <c r="X273" s="265"/>
      <c r="Y273" s="265"/>
      <c r="Z273" s="265"/>
      <c r="AA273" s="265"/>
      <c r="AB273" s="265"/>
      <c r="AC273" s="265"/>
      <c r="AD273" s="265"/>
      <c r="AE273" s="265"/>
      <c r="AF273" s="265"/>
      <c r="AG273" s="265"/>
      <c r="AH273" s="265"/>
      <c r="AI273" s="265"/>
      <c r="AJ273" s="265"/>
      <c r="AK273" s="265"/>
      <c r="AL273" s="265"/>
      <c r="AM273" s="265"/>
      <c r="AN273" s="265"/>
      <c r="AO273" s="265"/>
      <c r="AP273" s="265"/>
      <c r="AQ273" s="288"/>
      <c r="AR273" s="265"/>
      <c r="AS273" s="288"/>
      <c r="AT273" s="288"/>
      <c r="AU273" s="288"/>
      <c r="AV273" s="288"/>
      <c r="AW273" s="288"/>
      <c r="AX273" s="288"/>
      <c r="AY273" s="288"/>
      <c r="AZ273" s="288"/>
      <c r="BA273" s="288"/>
      <c r="BB273" s="288"/>
      <c r="BC273" s="288"/>
      <c r="BD273" s="288"/>
      <c r="BE273" s="288"/>
      <c r="BF273" s="288"/>
      <c r="BG273" s="288"/>
      <c r="BH273" s="288"/>
      <c r="BI273" s="288"/>
      <c r="BJ273" s="288"/>
      <c r="BK273" s="288"/>
      <c r="BL273" s="288"/>
      <c r="BM273" s="288"/>
      <c r="BN273" s="288"/>
      <c r="BO273" s="288"/>
      <c r="BP273" s="288"/>
      <c r="BQ273" s="288"/>
      <c r="BR273" s="288"/>
      <c r="BS273" s="288"/>
      <c r="BT273" s="288"/>
      <c r="BU273" s="288"/>
      <c r="CK273" s="288"/>
      <c r="CL273" s="288"/>
      <c r="CM273" s="288"/>
      <c r="CN273" s="288"/>
      <c r="CO273" s="288"/>
      <c r="CP273" s="288"/>
      <c r="CQ273" s="288"/>
      <c r="CR273" s="288"/>
      <c r="CS273" s="288"/>
      <c r="CT273" s="288"/>
      <c r="CU273" s="288"/>
      <c r="CV273" s="288"/>
      <c r="CW273" s="288"/>
      <c r="CX273" s="288"/>
      <c r="CY273" s="288"/>
      <c r="CZ273" s="288"/>
      <c r="DA273" s="288"/>
      <c r="DB273" s="288"/>
      <c r="DC273" s="288"/>
      <c r="DD273" s="288"/>
      <c r="DE273" s="288"/>
      <c r="DF273" s="288"/>
      <c r="DG273" s="288"/>
      <c r="DH273" s="288"/>
      <c r="DI273" s="288"/>
      <c r="DJ273" s="288"/>
      <c r="DK273" s="288"/>
      <c r="DL273" s="288"/>
      <c r="DM273" s="288"/>
      <c r="DN273" s="288"/>
      <c r="DO273" s="288"/>
      <c r="DP273" s="288"/>
      <c r="DQ273" s="288"/>
      <c r="DR273" s="288"/>
      <c r="DS273" s="288"/>
      <c r="DT273" s="288"/>
      <c r="DU273" s="288"/>
      <c r="DV273" s="288"/>
      <c r="DW273" s="288"/>
      <c r="DX273" s="288"/>
      <c r="DY273" s="288"/>
      <c r="DZ273" s="288"/>
      <c r="EA273" s="288"/>
      <c r="EB273" s="288"/>
      <c r="EC273" s="288"/>
    </row>
    <row r="274" spans="1:133" s="291" customFormat="1">
      <c r="A274" s="288"/>
      <c r="B274" s="353"/>
      <c r="C274" s="353"/>
      <c r="D274" s="353"/>
      <c r="E274" s="279"/>
      <c r="F274" s="279"/>
      <c r="G274" s="278"/>
      <c r="H274" s="278"/>
      <c r="I274" s="278"/>
      <c r="J274" s="279"/>
      <c r="K274" s="352"/>
      <c r="L274" s="290"/>
      <c r="M274" s="290"/>
      <c r="N274" s="288"/>
      <c r="O274" s="288"/>
      <c r="P274" s="288"/>
      <c r="Q274" s="288"/>
      <c r="R274" s="288"/>
      <c r="S274" s="265"/>
      <c r="T274" s="265"/>
      <c r="U274" s="265"/>
      <c r="V274" s="265"/>
      <c r="W274" s="265"/>
      <c r="X274" s="265"/>
      <c r="Y274" s="265"/>
      <c r="Z274" s="265"/>
      <c r="AA274" s="265"/>
      <c r="AB274" s="265"/>
      <c r="AC274" s="265"/>
      <c r="AD274" s="265"/>
      <c r="AE274" s="265"/>
      <c r="AF274" s="265"/>
      <c r="AG274" s="265"/>
      <c r="AH274" s="265"/>
      <c r="AI274" s="265"/>
      <c r="AJ274" s="265"/>
      <c r="AK274" s="265"/>
      <c r="AL274" s="265"/>
      <c r="AM274" s="265"/>
      <c r="AN274" s="265"/>
      <c r="AO274" s="265"/>
      <c r="AP274" s="265"/>
      <c r="AQ274" s="288"/>
      <c r="AR274" s="265"/>
      <c r="AS274" s="288"/>
      <c r="AT274" s="288"/>
      <c r="AU274" s="288"/>
      <c r="AV274" s="288"/>
      <c r="AW274" s="288"/>
      <c r="AX274" s="288"/>
      <c r="AY274" s="288"/>
      <c r="AZ274" s="288"/>
      <c r="BA274" s="288"/>
      <c r="BB274" s="288"/>
      <c r="BC274" s="288"/>
      <c r="BD274" s="288"/>
      <c r="BE274" s="288"/>
      <c r="BF274" s="288"/>
      <c r="BG274" s="288"/>
      <c r="BH274" s="288"/>
      <c r="BI274" s="288"/>
      <c r="BJ274" s="288"/>
      <c r="BK274" s="288"/>
      <c r="BL274" s="288"/>
      <c r="BM274" s="288"/>
      <c r="BN274" s="288"/>
      <c r="BO274" s="288"/>
      <c r="BP274" s="288"/>
      <c r="BQ274" s="288"/>
      <c r="BR274" s="288"/>
      <c r="BS274" s="288"/>
      <c r="BT274" s="288"/>
      <c r="BU274" s="288"/>
      <c r="CK274" s="288"/>
      <c r="CL274" s="288"/>
      <c r="CM274" s="288"/>
      <c r="CN274" s="288"/>
      <c r="CO274" s="288"/>
      <c r="CP274" s="288"/>
      <c r="CQ274" s="288"/>
      <c r="CR274" s="288"/>
      <c r="CS274" s="288"/>
      <c r="CT274" s="288"/>
      <c r="CU274" s="288"/>
      <c r="CV274" s="288"/>
      <c r="CW274" s="288"/>
      <c r="CX274" s="288"/>
      <c r="CY274" s="288"/>
      <c r="CZ274" s="288"/>
      <c r="DA274" s="288"/>
      <c r="DB274" s="288"/>
      <c r="DC274" s="288"/>
      <c r="DD274" s="288"/>
      <c r="DE274" s="288"/>
      <c r="DF274" s="288"/>
      <c r="DG274" s="288"/>
      <c r="DH274" s="288"/>
      <c r="DI274" s="288"/>
      <c r="DJ274" s="288"/>
      <c r="DK274" s="288"/>
      <c r="DL274" s="288"/>
      <c r="DM274" s="288"/>
      <c r="DN274" s="288"/>
      <c r="DO274" s="288"/>
      <c r="DP274" s="288"/>
      <c r="DQ274" s="288"/>
      <c r="DR274" s="288"/>
      <c r="DS274" s="288"/>
      <c r="DT274" s="288"/>
      <c r="DU274" s="288"/>
      <c r="DV274" s="288"/>
      <c r="DW274" s="288"/>
      <c r="DX274" s="288"/>
      <c r="DY274" s="288"/>
      <c r="DZ274" s="288"/>
      <c r="EA274" s="288"/>
      <c r="EB274" s="288"/>
      <c r="EC274" s="288"/>
    </row>
    <row r="275" spans="1:133" s="291" customFormat="1">
      <c r="A275" s="288"/>
      <c r="B275" s="353"/>
      <c r="C275" s="353"/>
      <c r="D275" s="353"/>
      <c r="E275" s="279"/>
      <c r="F275" s="279"/>
      <c r="G275" s="278"/>
      <c r="H275" s="278"/>
      <c r="I275" s="278"/>
      <c r="J275" s="279"/>
      <c r="K275" s="352"/>
      <c r="L275" s="290"/>
      <c r="M275" s="290"/>
      <c r="N275" s="288"/>
      <c r="O275" s="288"/>
      <c r="P275" s="288"/>
      <c r="Q275" s="288"/>
      <c r="R275" s="288"/>
      <c r="S275" s="265"/>
      <c r="T275" s="265"/>
      <c r="U275" s="265"/>
      <c r="V275" s="265"/>
      <c r="W275" s="265"/>
      <c r="X275" s="265"/>
      <c r="Y275" s="265"/>
      <c r="Z275" s="265"/>
      <c r="AA275" s="265"/>
      <c r="AB275" s="265"/>
      <c r="AC275" s="265"/>
      <c r="AD275" s="265"/>
      <c r="AE275" s="265"/>
      <c r="AF275" s="265"/>
      <c r="AG275" s="265"/>
      <c r="AH275" s="265"/>
      <c r="AI275" s="265"/>
      <c r="AJ275" s="265"/>
      <c r="AK275" s="265"/>
      <c r="AL275" s="265"/>
      <c r="AM275" s="265"/>
      <c r="AN275" s="265"/>
      <c r="AO275" s="265"/>
      <c r="AP275" s="265"/>
      <c r="AQ275" s="288"/>
      <c r="AR275" s="265"/>
      <c r="AS275" s="288"/>
      <c r="AT275" s="288"/>
      <c r="AU275" s="288"/>
      <c r="AV275" s="288"/>
      <c r="AW275" s="288"/>
      <c r="AX275" s="288"/>
      <c r="AY275" s="288"/>
      <c r="AZ275" s="288"/>
      <c r="BA275" s="288"/>
      <c r="BB275" s="288"/>
      <c r="BC275" s="288"/>
      <c r="BD275" s="288"/>
      <c r="BE275" s="288"/>
      <c r="BF275" s="288"/>
      <c r="BG275" s="288"/>
      <c r="BH275" s="288"/>
      <c r="BI275" s="288"/>
      <c r="BJ275" s="288"/>
      <c r="BK275" s="288"/>
      <c r="BL275" s="288"/>
      <c r="BM275" s="288"/>
      <c r="BN275" s="288"/>
      <c r="BO275" s="288"/>
      <c r="BP275" s="288"/>
      <c r="BQ275" s="288"/>
      <c r="BR275" s="288"/>
      <c r="BS275" s="288"/>
      <c r="BT275" s="288"/>
      <c r="BU275" s="288"/>
      <c r="CK275" s="288"/>
      <c r="CL275" s="288"/>
      <c r="CM275" s="288"/>
      <c r="CN275" s="288"/>
      <c r="CO275" s="288"/>
      <c r="CP275" s="288"/>
      <c r="CQ275" s="288"/>
      <c r="CR275" s="288"/>
      <c r="CS275" s="288"/>
      <c r="CT275" s="288"/>
      <c r="CU275" s="288"/>
      <c r="CV275" s="288"/>
      <c r="CW275" s="288"/>
      <c r="CX275" s="288"/>
      <c r="CY275" s="288"/>
      <c r="CZ275" s="288"/>
      <c r="DA275" s="288"/>
      <c r="DB275" s="288"/>
      <c r="DC275" s="288"/>
      <c r="DD275" s="288"/>
      <c r="DE275" s="288"/>
      <c r="DF275" s="288"/>
      <c r="DG275" s="288"/>
      <c r="DH275" s="288"/>
      <c r="DI275" s="288"/>
      <c r="DJ275" s="288"/>
      <c r="DK275" s="288"/>
      <c r="DL275" s="288"/>
      <c r="DM275" s="288"/>
      <c r="DN275" s="288"/>
      <c r="DO275" s="288"/>
      <c r="DP275" s="288"/>
      <c r="DQ275" s="288"/>
      <c r="DR275" s="288"/>
      <c r="DS275" s="288"/>
      <c r="DT275" s="288"/>
      <c r="DU275" s="288"/>
      <c r="DV275" s="288"/>
      <c r="DW275" s="288"/>
      <c r="DX275" s="288"/>
      <c r="DY275" s="288"/>
      <c r="DZ275" s="288"/>
      <c r="EA275" s="288"/>
      <c r="EB275" s="288"/>
      <c r="EC275" s="288"/>
    </row>
    <row r="276" spans="1:133" s="291" customFormat="1">
      <c r="A276" s="288"/>
      <c r="B276" s="353"/>
      <c r="C276" s="353"/>
      <c r="D276" s="353"/>
      <c r="E276" s="279"/>
      <c r="F276" s="279"/>
      <c r="G276" s="278"/>
      <c r="H276" s="278"/>
      <c r="I276" s="278"/>
      <c r="J276" s="279"/>
      <c r="K276" s="352"/>
      <c r="L276" s="290"/>
      <c r="M276" s="290"/>
      <c r="N276" s="288"/>
      <c r="O276" s="288"/>
      <c r="P276" s="288"/>
      <c r="Q276" s="288"/>
      <c r="R276" s="288"/>
      <c r="S276" s="265"/>
      <c r="T276" s="265"/>
      <c r="U276" s="265"/>
      <c r="V276" s="265"/>
      <c r="W276" s="265"/>
      <c r="X276" s="265"/>
      <c r="Y276" s="265"/>
      <c r="Z276" s="265"/>
      <c r="AA276" s="265"/>
      <c r="AB276" s="265"/>
      <c r="AC276" s="265"/>
      <c r="AD276" s="265"/>
      <c r="AE276" s="265"/>
      <c r="AF276" s="265"/>
      <c r="AG276" s="265"/>
      <c r="AH276" s="265"/>
      <c r="AI276" s="265"/>
      <c r="AJ276" s="265"/>
      <c r="AK276" s="265"/>
      <c r="AL276" s="265"/>
      <c r="AM276" s="265"/>
      <c r="AN276" s="265"/>
      <c r="AO276" s="265"/>
      <c r="AP276" s="265"/>
      <c r="AQ276" s="288"/>
      <c r="AR276" s="265"/>
      <c r="AS276" s="288"/>
      <c r="AT276" s="288"/>
      <c r="AU276" s="288"/>
      <c r="AV276" s="288"/>
      <c r="AW276" s="288"/>
      <c r="AX276" s="288"/>
      <c r="AY276" s="288"/>
      <c r="AZ276" s="288"/>
      <c r="BA276" s="288"/>
      <c r="BB276" s="288"/>
      <c r="BC276" s="288"/>
      <c r="BD276" s="288"/>
      <c r="BE276" s="288"/>
      <c r="BF276" s="288"/>
      <c r="BG276" s="288"/>
      <c r="BH276" s="288"/>
      <c r="BI276" s="288"/>
      <c r="BJ276" s="288"/>
      <c r="BK276" s="288"/>
      <c r="BL276" s="288"/>
      <c r="BM276" s="288"/>
      <c r="BN276" s="288"/>
      <c r="BO276" s="288"/>
      <c r="BP276" s="288"/>
      <c r="BQ276" s="288"/>
      <c r="BR276" s="288"/>
      <c r="BS276" s="288"/>
      <c r="BT276" s="288"/>
      <c r="BU276" s="288"/>
      <c r="CK276" s="288"/>
      <c r="CL276" s="288"/>
      <c r="CM276" s="288"/>
      <c r="CN276" s="288"/>
      <c r="CO276" s="288"/>
      <c r="CP276" s="288"/>
      <c r="CQ276" s="288"/>
      <c r="CR276" s="288"/>
      <c r="CS276" s="288"/>
      <c r="CT276" s="288"/>
      <c r="CU276" s="288"/>
      <c r="CV276" s="288"/>
      <c r="CW276" s="288"/>
      <c r="CX276" s="288"/>
      <c r="CY276" s="288"/>
      <c r="CZ276" s="288"/>
      <c r="DA276" s="288"/>
      <c r="DB276" s="288"/>
      <c r="DC276" s="288"/>
      <c r="DD276" s="288"/>
      <c r="DE276" s="288"/>
      <c r="DF276" s="288"/>
      <c r="DG276" s="288"/>
      <c r="DH276" s="288"/>
      <c r="DI276" s="288"/>
      <c r="DJ276" s="288"/>
      <c r="DK276" s="288"/>
      <c r="DL276" s="288"/>
      <c r="DM276" s="288"/>
      <c r="DN276" s="288"/>
      <c r="DO276" s="288"/>
      <c r="DP276" s="288"/>
      <c r="DQ276" s="288"/>
      <c r="DR276" s="288"/>
      <c r="DS276" s="288"/>
      <c r="DT276" s="288"/>
      <c r="DU276" s="288"/>
      <c r="DV276" s="288"/>
      <c r="DW276" s="288"/>
      <c r="DX276" s="288"/>
      <c r="DY276" s="288"/>
      <c r="DZ276" s="288"/>
      <c r="EA276" s="288"/>
      <c r="EB276" s="288"/>
      <c r="EC276" s="288"/>
    </row>
    <row r="277" spans="1:133" s="291" customFormat="1">
      <c r="A277" s="288"/>
      <c r="B277" s="353"/>
      <c r="C277" s="353"/>
      <c r="D277" s="353"/>
      <c r="E277" s="279"/>
      <c r="F277" s="279"/>
      <c r="G277" s="278"/>
      <c r="H277" s="278"/>
      <c r="I277" s="278"/>
      <c r="J277" s="279"/>
      <c r="K277" s="352"/>
      <c r="L277" s="290"/>
      <c r="M277" s="290"/>
      <c r="N277" s="288"/>
      <c r="O277" s="288"/>
      <c r="P277" s="288"/>
      <c r="Q277" s="288"/>
      <c r="R277" s="288"/>
      <c r="S277" s="265"/>
      <c r="T277" s="265"/>
      <c r="U277" s="265"/>
      <c r="V277" s="265"/>
      <c r="W277" s="265"/>
      <c r="X277" s="265"/>
      <c r="Y277" s="265"/>
      <c r="Z277" s="265"/>
      <c r="AA277" s="265"/>
      <c r="AB277" s="265"/>
      <c r="AC277" s="265"/>
      <c r="AD277" s="265"/>
      <c r="AE277" s="265"/>
      <c r="AF277" s="265"/>
      <c r="AG277" s="265"/>
      <c r="AH277" s="265"/>
      <c r="AI277" s="265"/>
      <c r="AJ277" s="265"/>
      <c r="AK277" s="265"/>
      <c r="AL277" s="265"/>
      <c r="AM277" s="265"/>
      <c r="AN277" s="265"/>
      <c r="AO277" s="265"/>
      <c r="AP277" s="265"/>
      <c r="AQ277" s="288"/>
      <c r="AR277" s="265"/>
      <c r="AS277" s="288"/>
      <c r="AT277" s="288"/>
      <c r="AU277" s="288"/>
      <c r="AV277" s="288"/>
      <c r="AW277" s="288"/>
      <c r="AX277" s="288"/>
      <c r="AY277" s="288"/>
      <c r="AZ277" s="288"/>
      <c r="BA277" s="288"/>
      <c r="BB277" s="288"/>
      <c r="BC277" s="288"/>
      <c r="BD277" s="288"/>
      <c r="BE277" s="288"/>
      <c r="BF277" s="288"/>
      <c r="BG277" s="288"/>
      <c r="BH277" s="288"/>
      <c r="BI277" s="288"/>
      <c r="BJ277" s="288"/>
      <c r="BK277" s="288"/>
      <c r="BL277" s="288"/>
      <c r="BM277" s="288"/>
      <c r="BN277" s="288"/>
      <c r="BO277" s="288"/>
      <c r="BP277" s="288"/>
      <c r="BQ277" s="288"/>
      <c r="BR277" s="288"/>
      <c r="BS277" s="288"/>
      <c r="BT277" s="288"/>
      <c r="BU277" s="288"/>
      <c r="CK277" s="288"/>
      <c r="CL277" s="288"/>
      <c r="CM277" s="288"/>
      <c r="CN277" s="288"/>
      <c r="CO277" s="288"/>
      <c r="CP277" s="288"/>
      <c r="CQ277" s="288"/>
      <c r="CR277" s="288"/>
      <c r="CS277" s="288"/>
      <c r="CT277" s="288"/>
      <c r="CU277" s="288"/>
      <c r="CV277" s="288"/>
      <c r="CW277" s="288"/>
      <c r="CX277" s="288"/>
      <c r="CY277" s="288"/>
      <c r="CZ277" s="288"/>
      <c r="DA277" s="288"/>
      <c r="DB277" s="288"/>
      <c r="DC277" s="288"/>
      <c r="DD277" s="288"/>
      <c r="DE277" s="288"/>
      <c r="DF277" s="288"/>
      <c r="DG277" s="288"/>
      <c r="DH277" s="288"/>
      <c r="DI277" s="288"/>
      <c r="DJ277" s="288"/>
      <c r="DK277" s="288"/>
      <c r="DL277" s="288"/>
      <c r="DM277" s="288"/>
      <c r="DN277" s="288"/>
      <c r="DO277" s="288"/>
      <c r="DP277" s="288"/>
      <c r="DQ277" s="288"/>
      <c r="DR277" s="288"/>
      <c r="DS277" s="288"/>
      <c r="DT277" s="288"/>
      <c r="DU277" s="288"/>
      <c r="DV277" s="288"/>
      <c r="DW277" s="288"/>
      <c r="DX277" s="288"/>
      <c r="DY277" s="288"/>
      <c r="DZ277" s="288"/>
      <c r="EA277" s="288"/>
      <c r="EB277" s="288"/>
      <c r="EC277" s="288"/>
    </row>
    <row r="278" spans="1:133" s="291" customFormat="1">
      <c r="A278" s="288"/>
      <c r="B278" s="353"/>
      <c r="C278" s="353"/>
      <c r="D278" s="353"/>
      <c r="E278" s="279"/>
      <c r="F278" s="279"/>
      <c r="G278" s="278"/>
      <c r="H278" s="278"/>
      <c r="I278" s="278"/>
      <c r="J278" s="279"/>
      <c r="K278" s="352"/>
      <c r="L278" s="290"/>
      <c r="M278" s="290"/>
      <c r="N278" s="288"/>
      <c r="O278" s="288"/>
      <c r="P278" s="288"/>
      <c r="Q278" s="288"/>
      <c r="R278" s="288"/>
      <c r="S278" s="265"/>
      <c r="T278" s="265"/>
      <c r="U278" s="265"/>
      <c r="V278" s="265"/>
      <c r="W278" s="265"/>
      <c r="X278" s="265"/>
      <c r="Y278" s="265"/>
      <c r="Z278" s="265"/>
      <c r="AA278" s="265"/>
      <c r="AB278" s="265"/>
      <c r="AC278" s="265"/>
      <c r="AD278" s="265"/>
      <c r="AE278" s="265"/>
      <c r="AF278" s="265"/>
      <c r="AG278" s="265"/>
      <c r="AH278" s="265"/>
      <c r="AI278" s="265"/>
      <c r="AJ278" s="265"/>
      <c r="AK278" s="265"/>
      <c r="AL278" s="265"/>
      <c r="AM278" s="265"/>
      <c r="AN278" s="265"/>
      <c r="AO278" s="265"/>
      <c r="AP278" s="265"/>
      <c r="AQ278" s="288"/>
      <c r="AR278" s="265"/>
      <c r="AS278" s="288"/>
      <c r="AT278" s="288"/>
      <c r="AU278" s="288"/>
      <c r="AV278" s="288"/>
      <c r="AW278" s="288"/>
      <c r="AX278" s="288"/>
      <c r="AY278" s="288"/>
      <c r="AZ278" s="288"/>
      <c r="BA278" s="288"/>
      <c r="BB278" s="288"/>
      <c r="BC278" s="288"/>
      <c r="BD278" s="288"/>
      <c r="BE278" s="288"/>
      <c r="BF278" s="288"/>
      <c r="BG278" s="288"/>
      <c r="BH278" s="288"/>
      <c r="BI278" s="288"/>
      <c r="BJ278" s="288"/>
      <c r="BK278" s="288"/>
      <c r="BL278" s="288"/>
      <c r="BM278" s="288"/>
      <c r="BN278" s="288"/>
      <c r="BO278" s="288"/>
      <c r="BP278" s="288"/>
      <c r="BQ278" s="288"/>
      <c r="BR278" s="288"/>
      <c r="BS278" s="288"/>
      <c r="BT278" s="288"/>
      <c r="BU278" s="288"/>
      <c r="CK278" s="288"/>
      <c r="CL278" s="288"/>
      <c r="CM278" s="288"/>
      <c r="CN278" s="288"/>
      <c r="CO278" s="288"/>
      <c r="CP278" s="288"/>
      <c r="CQ278" s="288"/>
      <c r="CR278" s="288"/>
      <c r="CS278" s="288"/>
      <c r="CT278" s="288"/>
      <c r="CU278" s="288"/>
      <c r="CV278" s="288"/>
      <c r="CW278" s="288"/>
      <c r="CX278" s="288"/>
      <c r="CY278" s="288"/>
      <c r="CZ278" s="288"/>
      <c r="DA278" s="288"/>
      <c r="DB278" s="288"/>
      <c r="DC278" s="288"/>
      <c r="DD278" s="288"/>
      <c r="DE278" s="288"/>
      <c r="DF278" s="288"/>
      <c r="DG278" s="288"/>
      <c r="DH278" s="288"/>
      <c r="DI278" s="288"/>
      <c r="DJ278" s="288"/>
      <c r="DK278" s="288"/>
      <c r="DL278" s="288"/>
      <c r="DM278" s="288"/>
      <c r="DN278" s="288"/>
      <c r="DO278" s="288"/>
      <c r="DP278" s="288"/>
      <c r="DQ278" s="288"/>
      <c r="DR278" s="288"/>
      <c r="DS278" s="288"/>
      <c r="DT278" s="288"/>
      <c r="DU278" s="288"/>
      <c r="DV278" s="288"/>
      <c r="DW278" s="288"/>
      <c r="DX278" s="288"/>
      <c r="DY278" s="288"/>
      <c r="DZ278" s="288"/>
      <c r="EA278" s="288"/>
      <c r="EB278" s="288"/>
      <c r="EC278" s="288"/>
    </row>
    <row r="279" spans="1:133" s="291" customFormat="1">
      <c r="A279" s="288"/>
      <c r="B279" s="353"/>
      <c r="C279" s="353"/>
      <c r="D279" s="353"/>
      <c r="E279" s="279"/>
      <c r="F279" s="279"/>
      <c r="G279" s="278"/>
      <c r="H279" s="278"/>
      <c r="I279" s="278"/>
      <c r="J279" s="279"/>
      <c r="K279" s="352"/>
      <c r="L279" s="290"/>
      <c r="M279" s="290"/>
      <c r="N279" s="288"/>
      <c r="O279" s="288"/>
      <c r="P279" s="288"/>
      <c r="Q279" s="288"/>
      <c r="R279" s="288"/>
      <c r="S279" s="265"/>
      <c r="T279" s="265"/>
      <c r="U279" s="265"/>
      <c r="V279" s="265"/>
      <c r="W279" s="265"/>
      <c r="X279" s="265"/>
      <c r="Y279" s="265"/>
      <c r="Z279" s="265"/>
      <c r="AA279" s="265"/>
      <c r="AB279" s="265"/>
      <c r="AC279" s="265"/>
      <c r="AD279" s="265"/>
      <c r="AE279" s="265"/>
      <c r="AF279" s="265"/>
      <c r="AG279" s="265"/>
      <c r="AH279" s="265"/>
      <c r="AI279" s="265"/>
      <c r="AJ279" s="265"/>
      <c r="AK279" s="265"/>
      <c r="AL279" s="265"/>
      <c r="AM279" s="265"/>
      <c r="AN279" s="265"/>
      <c r="AO279" s="265"/>
      <c r="AP279" s="265"/>
      <c r="AQ279" s="288"/>
      <c r="AR279" s="265"/>
      <c r="AS279" s="288"/>
      <c r="AT279" s="288"/>
      <c r="AU279" s="288"/>
      <c r="AV279" s="288"/>
      <c r="AW279" s="288"/>
      <c r="AX279" s="288"/>
      <c r="AY279" s="288"/>
      <c r="AZ279" s="288"/>
      <c r="BA279" s="288"/>
      <c r="BB279" s="288"/>
      <c r="BC279" s="288"/>
      <c r="BD279" s="288"/>
      <c r="BE279" s="288"/>
      <c r="BF279" s="288"/>
      <c r="BG279" s="288"/>
      <c r="BH279" s="288"/>
      <c r="BI279" s="288"/>
      <c r="BJ279" s="288"/>
      <c r="BK279" s="288"/>
      <c r="BL279" s="288"/>
      <c r="BM279" s="288"/>
      <c r="BN279" s="288"/>
      <c r="BO279" s="288"/>
      <c r="BP279" s="288"/>
      <c r="BQ279" s="288"/>
      <c r="BR279" s="288"/>
      <c r="BS279" s="288"/>
      <c r="BT279" s="288"/>
      <c r="BU279" s="288"/>
      <c r="CK279" s="288"/>
      <c r="CL279" s="288"/>
      <c r="CM279" s="288"/>
      <c r="CN279" s="288"/>
      <c r="CO279" s="288"/>
      <c r="CP279" s="288"/>
      <c r="CQ279" s="288"/>
      <c r="CR279" s="288"/>
      <c r="CS279" s="288"/>
      <c r="CT279" s="288"/>
      <c r="CU279" s="288"/>
      <c r="CV279" s="288"/>
      <c r="CW279" s="288"/>
      <c r="CX279" s="288"/>
      <c r="CY279" s="288"/>
      <c r="CZ279" s="288"/>
      <c r="DA279" s="288"/>
      <c r="DB279" s="288"/>
      <c r="DC279" s="288"/>
      <c r="DD279" s="288"/>
      <c r="DE279" s="288"/>
      <c r="DF279" s="288"/>
      <c r="DG279" s="288"/>
      <c r="DH279" s="288"/>
      <c r="DI279" s="288"/>
      <c r="DJ279" s="288"/>
      <c r="DK279" s="288"/>
      <c r="DL279" s="288"/>
      <c r="DM279" s="288"/>
      <c r="DN279" s="288"/>
      <c r="DO279" s="288"/>
      <c r="DP279" s="288"/>
      <c r="DQ279" s="288"/>
      <c r="DR279" s="288"/>
      <c r="DS279" s="288"/>
      <c r="DT279" s="288"/>
      <c r="DU279" s="288"/>
      <c r="DV279" s="288"/>
      <c r="DW279" s="288"/>
      <c r="DX279" s="288"/>
      <c r="DY279" s="288"/>
      <c r="DZ279" s="288"/>
      <c r="EA279" s="288"/>
      <c r="EB279" s="288"/>
      <c r="EC279" s="288"/>
    </row>
    <row r="280" spans="1:133" s="291" customFormat="1">
      <c r="A280" s="288"/>
      <c r="B280" s="353"/>
      <c r="C280" s="353"/>
      <c r="D280" s="353"/>
      <c r="E280" s="279"/>
      <c r="F280" s="279"/>
      <c r="G280" s="278"/>
      <c r="H280" s="278"/>
      <c r="I280" s="278"/>
      <c r="J280" s="279"/>
      <c r="K280" s="352"/>
      <c r="L280" s="290"/>
      <c r="M280" s="290"/>
      <c r="N280" s="288"/>
      <c r="O280" s="288"/>
      <c r="P280" s="288"/>
      <c r="Q280" s="288"/>
      <c r="R280" s="288"/>
      <c r="S280" s="265"/>
      <c r="T280" s="265"/>
      <c r="U280" s="265"/>
      <c r="V280" s="265"/>
      <c r="W280" s="265"/>
      <c r="X280" s="265"/>
      <c r="Y280" s="265"/>
      <c r="Z280" s="265"/>
      <c r="AA280" s="265"/>
      <c r="AB280" s="265"/>
      <c r="AC280" s="265"/>
      <c r="AD280" s="265"/>
      <c r="AE280" s="265"/>
      <c r="AF280" s="265"/>
      <c r="AG280" s="265"/>
      <c r="AH280" s="265"/>
      <c r="AI280" s="265"/>
      <c r="AJ280" s="265"/>
      <c r="AK280" s="265"/>
      <c r="AL280" s="265"/>
      <c r="AM280" s="265"/>
      <c r="AN280" s="265"/>
      <c r="AO280" s="265"/>
      <c r="AP280" s="265"/>
      <c r="AQ280" s="288"/>
      <c r="AR280" s="265"/>
      <c r="AS280" s="288"/>
      <c r="AT280" s="288"/>
      <c r="AU280" s="288"/>
      <c r="AV280" s="288"/>
      <c r="AW280" s="288"/>
      <c r="AX280" s="288"/>
      <c r="AY280" s="288"/>
      <c r="AZ280" s="288"/>
      <c r="BA280" s="288"/>
      <c r="BB280" s="288"/>
      <c r="BC280" s="288"/>
      <c r="BD280" s="288"/>
      <c r="BE280" s="288"/>
      <c r="BF280" s="288"/>
      <c r="BG280" s="288"/>
      <c r="BH280" s="288"/>
      <c r="BI280" s="288"/>
      <c r="BJ280" s="288"/>
      <c r="BK280" s="288"/>
      <c r="BL280" s="288"/>
      <c r="BM280" s="288"/>
      <c r="BN280" s="288"/>
      <c r="BO280" s="288"/>
      <c r="BP280" s="288"/>
      <c r="BQ280" s="288"/>
      <c r="BR280" s="288"/>
      <c r="BS280" s="288"/>
      <c r="BT280" s="288"/>
      <c r="BU280" s="288"/>
      <c r="CK280" s="288"/>
      <c r="CL280" s="288"/>
      <c r="CM280" s="288"/>
      <c r="CN280" s="288"/>
      <c r="CO280" s="288"/>
      <c r="CP280" s="288"/>
      <c r="CQ280" s="288"/>
      <c r="CR280" s="288"/>
      <c r="CS280" s="288"/>
      <c r="CT280" s="288"/>
      <c r="CU280" s="288"/>
      <c r="CV280" s="288"/>
      <c r="CW280" s="288"/>
      <c r="CX280" s="288"/>
      <c r="CY280" s="288"/>
      <c r="CZ280" s="288"/>
      <c r="DA280" s="288"/>
      <c r="DB280" s="288"/>
      <c r="DC280" s="288"/>
      <c r="DD280" s="288"/>
      <c r="DE280" s="288"/>
      <c r="DF280" s="288"/>
      <c r="DG280" s="288"/>
      <c r="DH280" s="288"/>
      <c r="DI280" s="288"/>
      <c r="DJ280" s="288"/>
      <c r="DK280" s="288"/>
      <c r="DL280" s="288"/>
      <c r="DM280" s="288"/>
      <c r="DN280" s="288"/>
      <c r="DO280" s="288"/>
      <c r="DP280" s="288"/>
      <c r="DQ280" s="288"/>
      <c r="DR280" s="288"/>
      <c r="DS280" s="288"/>
      <c r="DT280" s="288"/>
      <c r="DU280" s="288"/>
      <c r="DV280" s="288"/>
      <c r="DW280" s="288"/>
      <c r="DX280" s="288"/>
      <c r="DY280" s="288"/>
      <c r="DZ280" s="288"/>
      <c r="EA280" s="288"/>
      <c r="EB280" s="288"/>
      <c r="EC280" s="288"/>
    </row>
    <row r="281" spans="1:133" s="291" customFormat="1">
      <c r="A281" s="288"/>
      <c r="B281" s="353"/>
      <c r="C281" s="353"/>
      <c r="D281" s="353"/>
      <c r="E281" s="279"/>
      <c r="F281" s="279"/>
      <c r="G281" s="278"/>
      <c r="H281" s="278"/>
      <c r="I281" s="278"/>
      <c r="J281" s="279"/>
      <c r="K281" s="352"/>
      <c r="L281" s="290"/>
      <c r="M281" s="290"/>
      <c r="N281" s="288"/>
      <c r="O281" s="288"/>
      <c r="P281" s="288"/>
      <c r="Q281" s="288"/>
      <c r="R281" s="288"/>
      <c r="S281" s="265"/>
      <c r="T281" s="265"/>
      <c r="U281" s="265"/>
      <c r="V281" s="265"/>
      <c r="W281" s="265"/>
      <c r="X281" s="265"/>
      <c r="Y281" s="265"/>
      <c r="Z281" s="265"/>
      <c r="AA281" s="265"/>
      <c r="AB281" s="265"/>
      <c r="AC281" s="265"/>
      <c r="AD281" s="265"/>
      <c r="AE281" s="265"/>
      <c r="AF281" s="265"/>
      <c r="AG281" s="265"/>
      <c r="AH281" s="265"/>
      <c r="AI281" s="265"/>
      <c r="AJ281" s="265"/>
      <c r="AK281" s="265"/>
      <c r="AL281" s="265"/>
      <c r="AM281" s="265"/>
      <c r="AN281" s="265"/>
      <c r="AO281" s="265"/>
      <c r="AP281" s="265"/>
      <c r="AQ281" s="288"/>
      <c r="AR281" s="265"/>
      <c r="AS281" s="288"/>
      <c r="AT281" s="288"/>
      <c r="AU281" s="288"/>
      <c r="AV281" s="288"/>
      <c r="AW281" s="288"/>
      <c r="AX281" s="288"/>
      <c r="AY281" s="288"/>
      <c r="AZ281" s="288"/>
      <c r="BA281" s="288"/>
      <c r="BB281" s="288"/>
      <c r="BC281" s="288"/>
      <c r="BD281" s="288"/>
      <c r="BE281" s="288"/>
      <c r="BF281" s="288"/>
      <c r="BG281" s="288"/>
      <c r="BH281" s="288"/>
      <c r="BI281" s="288"/>
      <c r="BJ281" s="288"/>
      <c r="BK281" s="288"/>
      <c r="BL281" s="288"/>
      <c r="BM281" s="288"/>
      <c r="BN281" s="288"/>
      <c r="BO281" s="288"/>
      <c r="BP281" s="288"/>
      <c r="BQ281" s="288"/>
      <c r="BR281" s="288"/>
      <c r="BS281" s="288"/>
      <c r="BT281" s="288"/>
      <c r="BU281" s="288"/>
      <c r="CK281" s="288"/>
      <c r="CL281" s="288"/>
      <c r="CM281" s="288"/>
      <c r="CN281" s="288"/>
      <c r="CO281" s="288"/>
      <c r="CP281" s="288"/>
      <c r="CQ281" s="288"/>
      <c r="CR281" s="288"/>
      <c r="CS281" s="288"/>
      <c r="CT281" s="288"/>
      <c r="CU281" s="288"/>
      <c r="CV281" s="288"/>
      <c r="CW281" s="288"/>
      <c r="CX281" s="288"/>
      <c r="CY281" s="288"/>
      <c r="CZ281" s="288"/>
      <c r="DA281" s="288"/>
      <c r="DB281" s="288"/>
      <c r="DC281" s="288"/>
      <c r="DD281" s="288"/>
      <c r="DE281" s="288"/>
      <c r="DF281" s="288"/>
      <c r="DG281" s="288"/>
      <c r="DH281" s="288"/>
      <c r="DI281" s="288"/>
      <c r="DJ281" s="288"/>
      <c r="DK281" s="288"/>
      <c r="DL281" s="288"/>
      <c r="DM281" s="288"/>
      <c r="DN281" s="288"/>
      <c r="DO281" s="288"/>
      <c r="DP281" s="288"/>
      <c r="DQ281" s="288"/>
      <c r="DR281" s="288"/>
      <c r="DS281" s="288"/>
      <c r="DT281" s="288"/>
      <c r="DU281" s="288"/>
      <c r="DV281" s="288"/>
      <c r="DW281" s="288"/>
      <c r="DX281" s="288"/>
      <c r="DY281" s="288"/>
      <c r="DZ281" s="288"/>
      <c r="EA281" s="288"/>
      <c r="EB281" s="288"/>
      <c r="EC281" s="288"/>
    </row>
    <row r="282" spans="1:133" s="291" customFormat="1">
      <c r="A282" s="288"/>
      <c r="B282" s="353"/>
      <c r="C282" s="353"/>
      <c r="D282" s="353"/>
      <c r="E282" s="279"/>
      <c r="F282" s="279"/>
      <c r="G282" s="278"/>
      <c r="H282" s="278"/>
      <c r="I282" s="278"/>
      <c r="J282" s="279"/>
      <c r="K282" s="352"/>
      <c r="L282" s="290"/>
      <c r="M282" s="290"/>
      <c r="N282" s="288"/>
      <c r="O282" s="288"/>
      <c r="P282" s="288"/>
      <c r="Q282" s="288"/>
      <c r="R282" s="288"/>
      <c r="S282" s="265"/>
      <c r="T282" s="265"/>
      <c r="U282" s="265"/>
      <c r="V282" s="265"/>
      <c r="W282" s="265"/>
      <c r="X282" s="265"/>
      <c r="Y282" s="265"/>
      <c r="Z282" s="265"/>
      <c r="AA282" s="265"/>
      <c r="AB282" s="265"/>
      <c r="AC282" s="265"/>
      <c r="AD282" s="265"/>
      <c r="AE282" s="265"/>
      <c r="AF282" s="265"/>
      <c r="AG282" s="265"/>
      <c r="AH282" s="265"/>
      <c r="AI282" s="265"/>
      <c r="AJ282" s="265"/>
      <c r="AK282" s="265"/>
      <c r="AL282" s="265"/>
      <c r="AM282" s="265"/>
      <c r="AN282" s="265"/>
      <c r="AO282" s="265"/>
      <c r="AP282" s="265"/>
      <c r="AQ282" s="288"/>
      <c r="AR282" s="265"/>
      <c r="AS282" s="288"/>
      <c r="AT282" s="288"/>
      <c r="AU282" s="288"/>
      <c r="AV282" s="288"/>
      <c r="AW282" s="288"/>
      <c r="AX282" s="288"/>
      <c r="AY282" s="288"/>
      <c r="AZ282" s="288"/>
      <c r="BA282" s="288"/>
      <c r="BB282" s="288"/>
      <c r="BC282" s="288"/>
      <c r="BD282" s="288"/>
      <c r="BE282" s="288"/>
      <c r="BF282" s="288"/>
      <c r="BG282" s="288"/>
      <c r="BH282" s="288"/>
      <c r="BI282" s="288"/>
      <c r="BJ282" s="288"/>
      <c r="BK282" s="288"/>
      <c r="BL282" s="288"/>
      <c r="BM282" s="288"/>
      <c r="BN282" s="288"/>
      <c r="BO282" s="288"/>
      <c r="BP282" s="288"/>
      <c r="BQ282" s="288"/>
      <c r="BR282" s="288"/>
      <c r="BS282" s="288"/>
      <c r="BT282" s="288"/>
      <c r="BU282" s="288"/>
      <c r="CK282" s="288"/>
      <c r="CL282" s="288"/>
      <c r="CM282" s="288"/>
      <c r="CN282" s="288"/>
      <c r="CO282" s="288"/>
      <c r="CP282" s="288"/>
      <c r="CQ282" s="288"/>
      <c r="CR282" s="288"/>
      <c r="CS282" s="288"/>
      <c r="CT282" s="288"/>
      <c r="CU282" s="288"/>
      <c r="CV282" s="288"/>
      <c r="CW282" s="288"/>
      <c r="CX282" s="288"/>
      <c r="CY282" s="288"/>
      <c r="CZ282" s="288"/>
      <c r="DA282" s="288"/>
      <c r="DB282" s="288"/>
      <c r="DC282" s="288"/>
      <c r="DD282" s="288"/>
      <c r="DE282" s="288"/>
      <c r="DF282" s="288"/>
      <c r="DG282" s="288"/>
      <c r="DH282" s="288"/>
      <c r="DI282" s="288"/>
      <c r="DJ282" s="288"/>
      <c r="DK282" s="288"/>
      <c r="DL282" s="288"/>
      <c r="DM282" s="288"/>
      <c r="DN282" s="288"/>
      <c r="DO282" s="288"/>
      <c r="DP282" s="288"/>
      <c r="DQ282" s="288"/>
      <c r="DR282" s="288"/>
      <c r="DS282" s="288"/>
      <c r="DT282" s="288"/>
      <c r="DU282" s="288"/>
      <c r="DV282" s="288"/>
      <c r="DW282" s="288"/>
      <c r="DX282" s="288"/>
      <c r="DY282" s="288"/>
      <c r="DZ282" s="288"/>
      <c r="EA282" s="288"/>
      <c r="EB282" s="288"/>
      <c r="EC282" s="288"/>
    </row>
    <row r="283" spans="1:133" s="291" customFormat="1">
      <c r="A283" s="288"/>
      <c r="B283" s="353"/>
      <c r="C283" s="353"/>
      <c r="D283" s="353"/>
      <c r="E283" s="279"/>
      <c r="F283" s="279"/>
      <c r="G283" s="278"/>
      <c r="H283" s="278"/>
      <c r="I283" s="278"/>
      <c r="J283" s="279"/>
      <c r="K283" s="352"/>
      <c r="L283" s="290"/>
      <c r="M283" s="290"/>
      <c r="N283" s="288"/>
      <c r="O283" s="288"/>
      <c r="P283" s="288"/>
      <c r="Q283" s="288"/>
      <c r="R283" s="288"/>
      <c r="S283" s="265"/>
      <c r="T283" s="265"/>
      <c r="U283" s="265"/>
      <c r="V283" s="265"/>
      <c r="W283" s="265"/>
      <c r="X283" s="265"/>
      <c r="Y283" s="265"/>
      <c r="Z283" s="265"/>
      <c r="AA283" s="265"/>
      <c r="AB283" s="265"/>
      <c r="AC283" s="265"/>
      <c r="AD283" s="265"/>
      <c r="AE283" s="265"/>
      <c r="AF283" s="265"/>
      <c r="AG283" s="265"/>
      <c r="AH283" s="265"/>
      <c r="AI283" s="265"/>
      <c r="AJ283" s="265"/>
      <c r="AK283" s="265"/>
      <c r="AL283" s="265"/>
      <c r="AM283" s="265"/>
      <c r="AN283" s="265"/>
      <c r="AO283" s="265"/>
      <c r="AP283" s="265"/>
      <c r="AQ283" s="288"/>
      <c r="AR283" s="265"/>
      <c r="AS283" s="288"/>
      <c r="AT283" s="288"/>
      <c r="AU283" s="288"/>
      <c r="AV283" s="288"/>
      <c r="AW283" s="288"/>
      <c r="AX283" s="288"/>
      <c r="AY283" s="288"/>
      <c r="AZ283" s="288"/>
      <c r="BA283" s="288"/>
      <c r="BB283" s="288"/>
      <c r="BC283" s="288"/>
      <c r="BD283" s="288"/>
      <c r="BE283" s="288"/>
      <c r="BF283" s="288"/>
      <c r="BG283" s="288"/>
      <c r="BH283" s="288"/>
      <c r="BI283" s="288"/>
      <c r="BJ283" s="288"/>
      <c r="BK283" s="288"/>
      <c r="BL283" s="288"/>
      <c r="BM283" s="288"/>
      <c r="BN283" s="288"/>
      <c r="BO283" s="288"/>
      <c r="BP283" s="288"/>
      <c r="BQ283" s="288"/>
      <c r="BR283" s="288"/>
      <c r="BS283" s="288"/>
      <c r="BT283" s="288"/>
      <c r="BU283" s="288"/>
      <c r="CK283" s="288"/>
      <c r="CL283" s="288"/>
      <c r="CM283" s="288"/>
      <c r="CN283" s="288"/>
      <c r="CO283" s="288"/>
      <c r="CP283" s="288"/>
      <c r="CQ283" s="288"/>
      <c r="CR283" s="288"/>
      <c r="CS283" s="288"/>
      <c r="CT283" s="288"/>
      <c r="CU283" s="288"/>
      <c r="CV283" s="288"/>
      <c r="CW283" s="288"/>
      <c r="CX283" s="288"/>
      <c r="CY283" s="288"/>
      <c r="CZ283" s="288"/>
      <c r="DA283" s="288"/>
      <c r="DB283" s="288"/>
      <c r="DC283" s="288"/>
      <c r="DD283" s="288"/>
      <c r="DE283" s="288"/>
      <c r="DF283" s="288"/>
      <c r="DG283" s="288"/>
      <c r="DH283" s="288"/>
      <c r="DI283" s="288"/>
      <c r="DJ283" s="288"/>
      <c r="DK283" s="288"/>
      <c r="DL283" s="288"/>
      <c r="DM283" s="288"/>
      <c r="DN283" s="288"/>
      <c r="DO283" s="288"/>
      <c r="DP283" s="288"/>
      <c r="DQ283" s="288"/>
      <c r="DR283" s="288"/>
      <c r="DS283" s="288"/>
      <c r="DT283" s="288"/>
      <c r="DU283" s="288"/>
      <c r="DV283" s="288"/>
      <c r="DW283" s="288"/>
      <c r="DX283" s="288"/>
      <c r="DY283" s="288"/>
      <c r="DZ283" s="288"/>
      <c r="EA283" s="288"/>
      <c r="EB283" s="288"/>
      <c r="EC283" s="288"/>
    </row>
    <row r="284" spans="1:133" s="291" customFormat="1">
      <c r="A284" s="288"/>
      <c r="B284" s="353"/>
      <c r="C284" s="353"/>
      <c r="D284" s="353"/>
      <c r="E284" s="279"/>
      <c r="F284" s="279"/>
      <c r="G284" s="278"/>
      <c r="H284" s="278"/>
      <c r="I284" s="278"/>
      <c r="J284" s="279"/>
      <c r="K284" s="352"/>
      <c r="L284" s="290"/>
      <c r="M284" s="290"/>
      <c r="N284" s="288"/>
      <c r="O284" s="288"/>
      <c r="P284" s="288"/>
      <c r="Q284" s="288"/>
      <c r="R284" s="288"/>
      <c r="S284" s="265"/>
      <c r="T284" s="265"/>
      <c r="U284" s="265"/>
      <c r="V284" s="265"/>
      <c r="W284" s="265"/>
      <c r="X284" s="265"/>
      <c r="Y284" s="265"/>
      <c r="Z284" s="265"/>
      <c r="AA284" s="265"/>
      <c r="AB284" s="265"/>
      <c r="AC284" s="265"/>
      <c r="AD284" s="265"/>
      <c r="AE284" s="265"/>
      <c r="AF284" s="265"/>
      <c r="AG284" s="265"/>
      <c r="AH284" s="265"/>
      <c r="AI284" s="265"/>
      <c r="AJ284" s="265"/>
      <c r="AK284" s="265"/>
      <c r="AL284" s="265"/>
      <c r="AM284" s="265"/>
      <c r="AN284" s="265"/>
      <c r="AO284" s="265"/>
      <c r="AP284" s="265"/>
      <c r="AQ284" s="288"/>
      <c r="AR284" s="265"/>
      <c r="AS284" s="288"/>
      <c r="AT284" s="288"/>
      <c r="AU284" s="288"/>
      <c r="AV284" s="288"/>
      <c r="AW284" s="288"/>
      <c r="AX284" s="288"/>
      <c r="AY284" s="288"/>
      <c r="AZ284" s="288"/>
      <c r="BA284" s="288"/>
      <c r="BB284" s="288"/>
      <c r="BC284" s="288"/>
      <c r="BD284" s="288"/>
      <c r="BE284" s="288"/>
      <c r="BF284" s="288"/>
      <c r="BG284" s="288"/>
      <c r="BH284" s="288"/>
      <c r="BI284" s="288"/>
      <c r="BJ284" s="288"/>
      <c r="BK284" s="288"/>
      <c r="BL284" s="288"/>
      <c r="BM284" s="288"/>
      <c r="BN284" s="288"/>
      <c r="BO284" s="288"/>
      <c r="BP284" s="288"/>
      <c r="BQ284" s="288"/>
      <c r="BR284" s="288"/>
      <c r="BS284" s="288"/>
      <c r="BT284" s="288"/>
      <c r="BU284" s="288"/>
      <c r="CK284" s="288"/>
      <c r="CL284" s="288"/>
      <c r="CM284" s="288"/>
      <c r="CN284" s="288"/>
      <c r="CO284" s="288"/>
      <c r="CP284" s="288"/>
      <c r="CQ284" s="288"/>
      <c r="CR284" s="288"/>
      <c r="CS284" s="288"/>
      <c r="CT284" s="288"/>
      <c r="CU284" s="288"/>
      <c r="CV284" s="288"/>
      <c r="CW284" s="288"/>
      <c r="CX284" s="288"/>
      <c r="CY284" s="288"/>
      <c r="CZ284" s="288"/>
      <c r="DA284" s="288"/>
      <c r="DB284" s="288"/>
      <c r="DC284" s="288"/>
      <c r="DD284" s="288"/>
      <c r="DE284" s="288"/>
      <c r="DF284" s="288"/>
      <c r="DG284" s="288"/>
      <c r="DH284" s="288"/>
      <c r="DI284" s="288"/>
      <c r="DJ284" s="288"/>
      <c r="DK284" s="288"/>
      <c r="DL284" s="288"/>
      <c r="DM284" s="288"/>
      <c r="DN284" s="288"/>
      <c r="DO284" s="288"/>
      <c r="DP284" s="288"/>
      <c r="DQ284" s="288"/>
      <c r="DR284" s="288"/>
      <c r="DS284" s="288"/>
      <c r="DT284" s="288"/>
      <c r="DU284" s="288"/>
      <c r="DV284" s="288"/>
      <c r="DW284" s="288"/>
      <c r="DX284" s="288"/>
      <c r="DY284" s="288"/>
      <c r="DZ284" s="288"/>
      <c r="EA284" s="288"/>
      <c r="EB284" s="288"/>
      <c r="EC284" s="288"/>
    </row>
    <row r="285" spans="1:133" s="291" customFormat="1">
      <c r="A285" s="288"/>
      <c r="B285" s="353"/>
      <c r="C285" s="353"/>
      <c r="D285" s="353"/>
      <c r="E285" s="279"/>
      <c r="F285" s="279"/>
      <c r="G285" s="278"/>
      <c r="H285" s="278"/>
      <c r="I285" s="278"/>
      <c r="J285" s="279"/>
      <c r="K285" s="352"/>
      <c r="L285" s="290"/>
      <c r="M285" s="290"/>
      <c r="N285" s="288"/>
      <c r="O285" s="288"/>
      <c r="P285" s="288"/>
      <c r="Q285" s="288"/>
      <c r="R285" s="288"/>
      <c r="S285" s="265"/>
      <c r="T285" s="265"/>
      <c r="U285" s="265"/>
      <c r="V285" s="265"/>
      <c r="W285" s="265"/>
      <c r="X285" s="265"/>
      <c r="Y285" s="265"/>
      <c r="Z285" s="265"/>
      <c r="AA285" s="265"/>
      <c r="AB285" s="265"/>
      <c r="AC285" s="265"/>
      <c r="AD285" s="265"/>
      <c r="AE285" s="265"/>
      <c r="AF285" s="265"/>
      <c r="AG285" s="265"/>
      <c r="AH285" s="265"/>
      <c r="AI285" s="265"/>
      <c r="AJ285" s="265"/>
      <c r="AK285" s="265"/>
      <c r="AL285" s="265"/>
      <c r="AM285" s="265"/>
      <c r="AN285" s="265"/>
      <c r="AO285" s="265"/>
      <c r="AP285" s="265"/>
      <c r="AQ285" s="288"/>
      <c r="AR285" s="265"/>
      <c r="AS285" s="288"/>
      <c r="AT285" s="288"/>
      <c r="AU285" s="288"/>
      <c r="AV285" s="288"/>
      <c r="AW285" s="288"/>
      <c r="AX285" s="288"/>
      <c r="AY285" s="288"/>
      <c r="AZ285" s="288"/>
      <c r="BA285" s="288"/>
      <c r="BB285" s="288"/>
      <c r="BC285" s="288"/>
      <c r="BD285" s="288"/>
      <c r="BE285" s="288"/>
      <c r="BF285" s="288"/>
      <c r="BG285" s="288"/>
      <c r="BH285" s="288"/>
      <c r="BI285" s="288"/>
      <c r="BJ285" s="288"/>
      <c r="BK285" s="288"/>
      <c r="BL285" s="288"/>
      <c r="BM285" s="288"/>
      <c r="BN285" s="288"/>
      <c r="BO285" s="288"/>
      <c r="BP285" s="288"/>
      <c r="BQ285" s="288"/>
      <c r="BR285" s="288"/>
      <c r="BS285" s="288"/>
      <c r="BT285" s="288"/>
      <c r="BU285" s="288"/>
      <c r="CK285" s="288"/>
      <c r="CL285" s="288"/>
      <c r="CM285" s="288"/>
      <c r="CN285" s="288"/>
      <c r="CO285" s="288"/>
      <c r="CP285" s="288"/>
      <c r="CQ285" s="288"/>
      <c r="CR285" s="288"/>
      <c r="CS285" s="288"/>
      <c r="CT285" s="288"/>
      <c r="CU285" s="288"/>
      <c r="CV285" s="288"/>
      <c r="CW285" s="288"/>
      <c r="CX285" s="288"/>
      <c r="CY285" s="288"/>
      <c r="CZ285" s="288"/>
      <c r="DA285" s="288"/>
      <c r="DB285" s="288"/>
      <c r="DC285" s="288"/>
      <c r="DD285" s="288"/>
      <c r="DE285" s="288"/>
      <c r="DF285" s="288"/>
      <c r="DG285" s="288"/>
      <c r="DH285" s="288"/>
      <c r="DI285" s="288"/>
      <c r="DJ285" s="288"/>
      <c r="DK285" s="288"/>
      <c r="DL285" s="288"/>
      <c r="DM285" s="288"/>
      <c r="DN285" s="288"/>
      <c r="DO285" s="288"/>
      <c r="DP285" s="288"/>
      <c r="DQ285" s="288"/>
      <c r="DR285" s="288"/>
      <c r="DS285" s="288"/>
      <c r="DT285" s="288"/>
      <c r="DU285" s="288"/>
      <c r="DV285" s="288"/>
      <c r="DW285" s="288"/>
      <c r="DX285" s="288"/>
      <c r="DY285" s="288"/>
      <c r="DZ285" s="288"/>
      <c r="EA285" s="288"/>
      <c r="EB285" s="288"/>
      <c r="EC285" s="288"/>
    </row>
    <row r="286" spans="1:133" s="291" customFormat="1">
      <c r="A286" s="288"/>
      <c r="B286" s="353"/>
      <c r="C286" s="353"/>
      <c r="D286" s="353"/>
      <c r="E286" s="279"/>
      <c r="F286" s="279"/>
      <c r="G286" s="278"/>
      <c r="H286" s="278"/>
      <c r="I286" s="278"/>
      <c r="J286" s="279"/>
      <c r="K286" s="352"/>
      <c r="L286" s="290"/>
      <c r="M286" s="290"/>
      <c r="N286" s="288"/>
      <c r="O286" s="288"/>
      <c r="P286" s="288"/>
      <c r="Q286" s="288"/>
      <c r="R286" s="288"/>
      <c r="S286" s="265"/>
      <c r="T286" s="265"/>
      <c r="U286" s="265"/>
      <c r="V286" s="265"/>
      <c r="W286" s="265"/>
      <c r="X286" s="265"/>
      <c r="Y286" s="265"/>
      <c r="Z286" s="265"/>
      <c r="AA286" s="265"/>
      <c r="AB286" s="265"/>
      <c r="AC286" s="265"/>
      <c r="AD286" s="265"/>
      <c r="AE286" s="265"/>
      <c r="AF286" s="265"/>
      <c r="AG286" s="265"/>
      <c r="AH286" s="265"/>
      <c r="AI286" s="265"/>
      <c r="AJ286" s="265"/>
      <c r="AK286" s="265"/>
      <c r="AL286" s="265"/>
      <c r="AM286" s="265"/>
      <c r="AN286" s="265"/>
      <c r="AO286" s="265"/>
      <c r="AP286" s="265"/>
      <c r="AQ286" s="288"/>
      <c r="AR286" s="265"/>
      <c r="AS286" s="288"/>
      <c r="AT286" s="288"/>
      <c r="AU286" s="288"/>
      <c r="AV286" s="288"/>
      <c r="AW286" s="288"/>
      <c r="AX286" s="288"/>
      <c r="AY286" s="288"/>
      <c r="AZ286" s="288"/>
      <c r="BA286" s="288"/>
      <c r="BB286" s="288"/>
      <c r="BC286" s="288"/>
      <c r="BD286" s="288"/>
      <c r="BE286" s="288"/>
      <c r="BF286" s="288"/>
      <c r="BG286" s="288"/>
      <c r="BH286" s="288"/>
      <c r="BI286" s="288"/>
      <c r="BJ286" s="288"/>
      <c r="BK286" s="288"/>
      <c r="BL286" s="288"/>
      <c r="BM286" s="288"/>
      <c r="BN286" s="288"/>
      <c r="BO286" s="288"/>
      <c r="BP286" s="288"/>
      <c r="BQ286" s="288"/>
      <c r="BR286" s="288"/>
      <c r="BS286" s="288"/>
      <c r="BT286" s="288"/>
      <c r="BU286" s="288"/>
      <c r="CK286" s="288"/>
      <c r="CL286" s="288"/>
      <c r="CM286" s="288"/>
      <c r="CN286" s="288"/>
      <c r="CO286" s="288"/>
      <c r="CP286" s="288"/>
      <c r="CQ286" s="288"/>
      <c r="CR286" s="288"/>
      <c r="CS286" s="288"/>
      <c r="CT286" s="288"/>
      <c r="CU286" s="288"/>
      <c r="CV286" s="288"/>
      <c r="CW286" s="288"/>
      <c r="CX286" s="288"/>
      <c r="CY286" s="288"/>
      <c r="CZ286" s="288"/>
      <c r="DA286" s="288"/>
      <c r="DB286" s="288"/>
      <c r="DC286" s="288"/>
      <c r="DD286" s="288"/>
      <c r="DE286" s="288"/>
      <c r="DF286" s="288"/>
      <c r="DG286" s="288"/>
      <c r="DH286" s="288"/>
      <c r="DI286" s="288"/>
      <c r="DJ286" s="288"/>
      <c r="DK286" s="288"/>
      <c r="DL286" s="288"/>
      <c r="DM286" s="288"/>
      <c r="DN286" s="288"/>
      <c r="DO286" s="288"/>
      <c r="DP286" s="288"/>
      <c r="DQ286" s="288"/>
      <c r="DR286" s="288"/>
      <c r="DS286" s="288"/>
      <c r="DT286" s="288"/>
      <c r="DU286" s="288"/>
      <c r="DV286" s="288"/>
      <c r="DW286" s="288"/>
      <c r="DX286" s="288"/>
      <c r="DY286" s="288"/>
      <c r="DZ286" s="288"/>
      <c r="EA286" s="288"/>
      <c r="EB286" s="288"/>
      <c r="EC286" s="288"/>
    </row>
    <row r="287" spans="1:133" s="291" customFormat="1">
      <c r="A287" s="288"/>
      <c r="B287" s="353"/>
      <c r="C287" s="353"/>
      <c r="D287" s="353"/>
      <c r="E287" s="279"/>
      <c r="F287" s="279"/>
      <c r="G287" s="278"/>
      <c r="H287" s="278"/>
      <c r="I287" s="278"/>
      <c r="J287" s="279"/>
      <c r="K287" s="352"/>
      <c r="L287" s="290"/>
      <c r="M287" s="290"/>
      <c r="N287" s="288"/>
      <c r="O287" s="288"/>
      <c r="P287" s="288"/>
      <c r="Q287" s="288"/>
      <c r="R287" s="288"/>
      <c r="S287" s="265"/>
      <c r="T287" s="265"/>
      <c r="U287" s="265"/>
      <c r="V287" s="265"/>
      <c r="W287" s="265"/>
      <c r="X287" s="265"/>
      <c r="Y287" s="265"/>
      <c r="Z287" s="265"/>
      <c r="AA287" s="265"/>
      <c r="AB287" s="265"/>
      <c r="AC287" s="265"/>
      <c r="AD287" s="265"/>
      <c r="AE287" s="265"/>
      <c r="AF287" s="265"/>
      <c r="AG287" s="265"/>
      <c r="AH287" s="265"/>
      <c r="AI287" s="265"/>
      <c r="AJ287" s="265"/>
      <c r="AK287" s="265"/>
      <c r="AL287" s="265"/>
      <c r="AM287" s="265"/>
      <c r="AN287" s="265"/>
      <c r="AO287" s="265"/>
      <c r="AP287" s="265"/>
      <c r="AQ287" s="288"/>
      <c r="AR287" s="265"/>
      <c r="AS287" s="288"/>
      <c r="AT287" s="288"/>
      <c r="AU287" s="288"/>
      <c r="AV287" s="288"/>
      <c r="AW287" s="288"/>
      <c r="AX287" s="288"/>
      <c r="AY287" s="288"/>
      <c r="AZ287" s="288"/>
      <c r="BA287" s="288"/>
      <c r="BB287" s="288"/>
      <c r="BC287" s="288"/>
      <c r="BD287" s="288"/>
      <c r="BE287" s="288"/>
      <c r="BF287" s="288"/>
      <c r="BG287" s="288"/>
      <c r="BH287" s="288"/>
      <c r="BI287" s="288"/>
      <c r="BJ287" s="288"/>
      <c r="BK287" s="288"/>
      <c r="BL287" s="288"/>
      <c r="BM287" s="288"/>
      <c r="BN287" s="288"/>
      <c r="BO287" s="288"/>
      <c r="BP287" s="288"/>
      <c r="BQ287" s="288"/>
      <c r="BR287" s="288"/>
      <c r="BS287" s="288"/>
      <c r="BT287" s="288"/>
      <c r="BU287" s="288"/>
      <c r="CK287" s="288"/>
      <c r="CL287" s="288"/>
      <c r="CM287" s="288"/>
      <c r="CN287" s="288"/>
      <c r="CO287" s="288"/>
      <c r="CP287" s="288"/>
      <c r="CQ287" s="288"/>
      <c r="CR287" s="288"/>
      <c r="CS287" s="288"/>
      <c r="CT287" s="288"/>
      <c r="CU287" s="288"/>
      <c r="CV287" s="288"/>
      <c r="CW287" s="288"/>
      <c r="CX287" s="288"/>
      <c r="CY287" s="288"/>
      <c r="CZ287" s="288"/>
      <c r="DA287" s="288"/>
      <c r="DB287" s="288"/>
      <c r="DC287" s="288"/>
      <c r="DD287" s="288"/>
      <c r="DE287" s="288"/>
      <c r="DF287" s="288"/>
      <c r="DG287" s="288"/>
      <c r="DH287" s="288"/>
      <c r="DI287" s="288"/>
      <c r="DJ287" s="288"/>
      <c r="DK287" s="288"/>
      <c r="DL287" s="288"/>
      <c r="DM287" s="288"/>
      <c r="DN287" s="288"/>
      <c r="DO287" s="288"/>
      <c r="DP287" s="288"/>
      <c r="DQ287" s="288"/>
      <c r="DR287" s="288"/>
      <c r="DS287" s="288"/>
      <c r="DT287" s="288"/>
      <c r="DU287" s="288"/>
      <c r="DV287" s="288"/>
      <c r="DW287" s="288"/>
      <c r="DX287" s="288"/>
      <c r="DY287" s="288"/>
      <c r="DZ287" s="288"/>
      <c r="EA287" s="288"/>
      <c r="EB287" s="288"/>
      <c r="EC287" s="288"/>
    </row>
    <row r="288" spans="1:133" s="291" customFormat="1">
      <c r="A288" s="288"/>
      <c r="B288" s="353"/>
      <c r="C288" s="353"/>
      <c r="D288" s="353"/>
      <c r="E288" s="279"/>
      <c r="F288" s="279"/>
      <c r="G288" s="278"/>
      <c r="H288" s="278"/>
      <c r="I288" s="278"/>
      <c r="J288" s="279"/>
      <c r="K288" s="352"/>
      <c r="L288" s="290"/>
      <c r="M288" s="290"/>
      <c r="N288" s="288"/>
      <c r="O288" s="288"/>
      <c r="P288" s="288"/>
      <c r="Q288" s="288"/>
      <c r="R288" s="288"/>
      <c r="S288" s="265"/>
      <c r="T288" s="265"/>
      <c r="U288" s="265"/>
      <c r="V288" s="265"/>
      <c r="W288" s="265"/>
      <c r="X288" s="265"/>
      <c r="Y288" s="265"/>
      <c r="Z288" s="265"/>
      <c r="AA288" s="265"/>
      <c r="AB288" s="265"/>
      <c r="AC288" s="265"/>
      <c r="AD288" s="265"/>
      <c r="AE288" s="265"/>
      <c r="AF288" s="265"/>
      <c r="AG288" s="265"/>
      <c r="AH288" s="265"/>
      <c r="AI288" s="265"/>
      <c r="AJ288" s="265"/>
      <c r="AK288" s="265"/>
      <c r="AL288" s="265"/>
      <c r="AM288" s="265"/>
      <c r="AN288" s="265"/>
      <c r="AO288" s="265"/>
      <c r="AP288" s="265"/>
      <c r="AQ288" s="288"/>
      <c r="AR288" s="265"/>
      <c r="AS288" s="288"/>
      <c r="AT288" s="288"/>
      <c r="AU288" s="288"/>
      <c r="AV288" s="288"/>
      <c r="AW288" s="288"/>
      <c r="AX288" s="288"/>
      <c r="AY288" s="288"/>
      <c r="AZ288" s="288"/>
      <c r="BA288" s="288"/>
      <c r="BB288" s="288"/>
      <c r="BC288" s="288"/>
      <c r="BD288" s="288"/>
      <c r="BE288" s="288"/>
      <c r="BF288" s="288"/>
      <c r="BG288" s="288"/>
      <c r="BH288" s="288"/>
      <c r="BI288" s="288"/>
      <c r="BJ288" s="288"/>
      <c r="BK288" s="288"/>
      <c r="BL288" s="288"/>
      <c r="BM288" s="288"/>
      <c r="BN288" s="288"/>
      <c r="BO288" s="288"/>
      <c r="BP288" s="288"/>
      <c r="BQ288" s="288"/>
      <c r="BR288" s="288"/>
      <c r="BS288" s="288"/>
      <c r="BT288" s="288"/>
      <c r="BU288" s="288"/>
      <c r="CK288" s="288"/>
      <c r="CL288" s="288"/>
      <c r="CM288" s="288"/>
      <c r="CN288" s="288"/>
      <c r="CO288" s="288"/>
      <c r="CP288" s="288"/>
      <c r="CQ288" s="288"/>
      <c r="CR288" s="288"/>
      <c r="CS288" s="288"/>
      <c r="CT288" s="288"/>
      <c r="CU288" s="288"/>
      <c r="CV288" s="288"/>
      <c r="CW288" s="288"/>
      <c r="CX288" s="288"/>
      <c r="CY288" s="288"/>
      <c r="CZ288" s="288"/>
      <c r="DA288" s="288"/>
      <c r="DB288" s="288"/>
      <c r="DC288" s="288"/>
      <c r="DD288" s="288"/>
      <c r="DE288" s="288"/>
      <c r="DF288" s="288"/>
      <c r="DG288" s="288"/>
      <c r="DH288" s="288"/>
      <c r="DI288" s="288"/>
      <c r="DJ288" s="288"/>
      <c r="DK288" s="288"/>
      <c r="DL288" s="288"/>
      <c r="DM288" s="288"/>
      <c r="DN288" s="288"/>
      <c r="DO288" s="288"/>
      <c r="DP288" s="288"/>
      <c r="DQ288" s="288"/>
      <c r="DR288" s="288"/>
      <c r="DS288" s="288"/>
      <c r="DT288" s="288"/>
      <c r="DU288" s="288"/>
      <c r="DV288" s="288"/>
      <c r="DW288" s="288"/>
      <c r="DX288" s="288"/>
      <c r="DY288" s="288"/>
      <c r="DZ288" s="288"/>
      <c r="EA288" s="288"/>
      <c r="EB288" s="288"/>
      <c r="EC288" s="288"/>
    </row>
    <row r="289" spans="1:133" s="291" customFormat="1">
      <c r="A289" s="288"/>
      <c r="B289" s="353"/>
      <c r="C289" s="353"/>
      <c r="D289" s="353"/>
      <c r="E289" s="279"/>
      <c r="F289" s="279"/>
      <c r="G289" s="278"/>
      <c r="H289" s="278"/>
      <c r="I289" s="278"/>
      <c r="J289" s="279"/>
      <c r="K289" s="352"/>
      <c r="L289" s="290"/>
      <c r="M289" s="290"/>
      <c r="N289" s="288"/>
      <c r="O289" s="288"/>
      <c r="P289" s="288"/>
      <c r="Q289" s="288"/>
      <c r="R289" s="288"/>
      <c r="S289" s="265"/>
      <c r="T289" s="265"/>
      <c r="U289" s="265"/>
      <c r="V289" s="265"/>
      <c r="W289" s="265"/>
      <c r="X289" s="265"/>
      <c r="Y289" s="265"/>
      <c r="Z289" s="265"/>
      <c r="AA289" s="265"/>
      <c r="AB289" s="265"/>
      <c r="AC289" s="265"/>
      <c r="AD289" s="265"/>
      <c r="AE289" s="265"/>
      <c r="AF289" s="265"/>
      <c r="AG289" s="265"/>
      <c r="AH289" s="265"/>
      <c r="AI289" s="265"/>
      <c r="AJ289" s="265"/>
      <c r="AK289" s="265"/>
      <c r="AL289" s="265"/>
      <c r="AM289" s="265"/>
      <c r="AN289" s="265"/>
      <c r="AO289" s="265"/>
      <c r="AP289" s="265"/>
      <c r="AQ289" s="288"/>
      <c r="AR289" s="265"/>
      <c r="AS289" s="288"/>
      <c r="AT289" s="288"/>
      <c r="AU289" s="288"/>
      <c r="AV289" s="288"/>
      <c r="AW289" s="288"/>
      <c r="AX289" s="288"/>
      <c r="AY289" s="288"/>
      <c r="AZ289" s="288"/>
      <c r="BA289" s="288"/>
      <c r="BB289" s="288"/>
      <c r="BC289" s="288"/>
      <c r="BD289" s="288"/>
      <c r="BE289" s="288"/>
      <c r="BF289" s="288"/>
      <c r="BG289" s="288"/>
      <c r="BH289" s="288"/>
      <c r="BI289" s="288"/>
      <c r="BJ289" s="288"/>
      <c r="BK289" s="288"/>
      <c r="BL289" s="288"/>
      <c r="BM289" s="288"/>
      <c r="BN289" s="288"/>
      <c r="BO289" s="288"/>
      <c r="BP289" s="288"/>
      <c r="BQ289" s="288"/>
      <c r="BR289" s="288"/>
      <c r="BS289" s="288"/>
      <c r="BT289" s="288"/>
      <c r="BU289" s="288"/>
      <c r="CK289" s="288"/>
      <c r="CL289" s="288"/>
      <c r="CM289" s="288"/>
      <c r="CN289" s="288"/>
      <c r="CO289" s="288"/>
      <c r="CP289" s="288"/>
      <c r="CQ289" s="288"/>
      <c r="CR289" s="288"/>
      <c r="CS289" s="288"/>
      <c r="CT289" s="288"/>
      <c r="CU289" s="288"/>
      <c r="CV289" s="288"/>
      <c r="CW289" s="288"/>
      <c r="CX289" s="288"/>
      <c r="CY289" s="288"/>
      <c r="CZ289" s="288"/>
      <c r="DA289" s="288"/>
      <c r="DB289" s="288"/>
      <c r="DC289" s="288"/>
      <c r="DD289" s="288"/>
      <c r="DE289" s="288"/>
      <c r="DF289" s="288"/>
      <c r="DG289" s="288"/>
      <c r="DH289" s="288"/>
      <c r="DI289" s="288"/>
      <c r="DJ289" s="288"/>
      <c r="DK289" s="288"/>
      <c r="DL289" s="288"/>
      <c r="DM289" s="288"/>
      <c r="DN289" s="288"/>
      <c r="DO289" s="288"/>
      <c r="DP289" s="288"/>
      <c r="DQ289" s="288"/>
      <c r="DR289" s="288"/>
      <c r="DS289" s="288"/>
      <c r="DT289" s="288"/>
      <c r="DU289" s="288"/>
      <c r="DV289" s="288"/>
      <c r="DW289" s="288"/>
      <c r="DX289" s="288"/>
      <c r="DY289" s="288"/>
      <c r="DZ289" s="288"/>
      <c r="EA289" s="288"/>
      <c r="EB289" s="288"/>
      <c r="EC289" s="288"/>
    </row>
    <row r="290" spans="1:133" s="291" customFormat="1">
      <c r="A290" s="288"/>
      <c r="B290" s="353"/>
      <c r="C290" s="353"/>
      <c r="D290" s="353"/>
      <c r="E290" s="279"/>
      <c r="F290" s="279"/>
      <c r="G290" s="278"/>
      <c r="H290" s="278"/>
      <c r="I290" s="278"/>
      <c r="J290" s="279"/>
      <c r="K290" s="352"/>
      <c r="L290" s="290"/>
      <c r="M290" s="290"/>
      <c r="N290" s="288"/>
      <c r="O290" s="288"/>
      <c r="P290" s="288"/>
      <c r="Q290" s="288"/>
      <c r="R290" s="288"/>
      <c r="S290" s="265"/>
      <c r="T290" s="265"/>
      <c r="U290" s="265"/>
      <c r="V290" s="265"/>
      <c r="W290" s="265"/>
      <c r="X290" s="265"/>
      <c r="Y290" s="265"/>
      <c r="Z290" s="265"/>
      <c r="AA290" s="265"/>
      <c r="AB290" s="265"/>
      <c r="AC290" s="265"/>
      <c r="AD290" s="265"/>
      <c r="AE290" s="265"/>
      <c r="AF290" s="265"/>
      <c r="AG290" s="265"/>
      <c r="AH290" s="265"/>
      <c r="AI290" s="265"/>
      <c r="AJ290" s="265"/>
      <c r="AK290" s="265"/>
      <c r="AL290" s="265"/>
      <c r="AM290" s="265"/>
      <c r="AN290" s="265"/>
      <c r="AO290" s="265"/>
      <c r="AP290" s="265"/>
      <c r="AQ290" s="288"/>
      <c r="AR290" s="265"/>
      <c r="AS290" s="288"/>
      <c r="AT290" s="288"/>
      <c r="AU290" s="288"/>
      <c r="AV290" s="288"/>
      <c r="AW290" s="288"/>
      <c r="AX290" s="288"/>
      <c r="AY290" s="288"/>
      <c r="AZ290" s="288"/>
      <c r="BA290" s="288"/>
      <c r="BB290" s="288"/>
      <c r="BC290" s="288"/>
      <c r="BD290" s="288"/>
      <c r="BE290" s="288"/>
      <c r="BF290" s="288"/>
      <c r="BG290" s="288"/>
      <c r="BH290" s="288"/>
      <c r="BI290" s="288"/>
      <c r="BJ290" s="288"/>
      <c r="BK290" s="288"/>
      <c r="BL290" s="288"/>
      <c r="BM290" s="288"/>
      <c r="BN290" s="288"/>
      <c r="BO290" s="288"/>
      <c r="BP290" s="288"/>
      <c r="BQ290" s="288"/>
      <c r="BR290" s="288"/>
      <c r="BS290" s="288"/>
      <c r="BT290" s="288"/>
      <c r="BU290" s="288"/>
      <c r="CK290" s="288"/>
      <c r="CL290" s="288"/>
      <c r="CM290" s="288"/>
      <c r="CN290" s="288"/>
      <c r="CO290" s="288"/>
      <c r="CP290" s="288"/>
      <c r="CQ290" s="288"/>
      <c r="CR290" s="288"/>
      <c r="CS290" s="288"/>
      <c r="CT290" s="288"/>
      <c r="CU290" s="288"/>
      <c r="CV290" s="288"/>
      <c r="CW290" s="288"/>
      <c r="CX290" s="288"/>
      <c r="CY290" s="288"/>
      <c r="CZ290" s="288"/>
      <c r="DA290" s="288"/>
      <c r="DB290" s="288"/>
      <c r="DC290" s="288"/>
      <c r="DD290" s="288"/>
      <c r="DE290" s="288"/>
      <c r="DF290" s="288"/>
      <c r="DG290" s="288"/>
      <c r="DH290" s="288"/>
      <c r="DI290" s="288"/>
      <c r="DJ290" s="288"/>
      <c r="DK290" s="288"/>
      <c r="DL290" s="288"/>
      <c r="DM290" s="288"/>
      <c r="DN290" s="288"/>
      <c r="DO290" s="288"/>
      <c r="DP290" s="288"/>
      <c r="DQ290" s="288"/>
      <c r="DR290" s="288"/>
      <c r="DS290" s="288"/>
      <c r="DT290" s="288"/>
      <c r="DU290" s="288"/>
      <c r="DV290" s="288"/>
      <c r="DW290" s="288"/>
      <c r="DX290" s="288"/>
      <c r="DY290" s="288"/>
      <c r="DZ290" s="288"/>
      <c r="EA290" s="288"/>
      <c r="EB290" s="288"/>
      <c r="EC290" s="288"/>
    </row>
    <row r="291" spans="1:133" s="291" customFormat="1">
      <c r="A291" s="288"/>
      <c r="B291" s="353"/>
      <c r="C291" s="353"/>
      <c r="D291" s="353"/>
      <c r="E291" s="279"/>
      <c r="F291" s="279"/>
      <c r="G291" s="278"/>
      <c r="H291" s="278"/>
      <c r="I291" s="278"/>
      <c r="J291" s="279"/>
      <c r="K291" s="352"/>
      <c r="L291" s="290"/>
      <c r="M291" s="290"/>
      <c r="N291" s="288"/>
      <c r="O291" s="288"/>
      <c r="P291" s="288"/>
      <c r="Q291" s="288"/>
      <c r="R291" s="288"/>
      <c r="S291" s="265"/>
      <c r="T291" s="265"/>
      <c r="U291" s="265"/>
      <c r="V291" s="265"/>
      <c r="W291" s="265"/>
      <c r="X291" s="265"/>
      <c r="Y291" s="265"/>
      <c r="Z291" s="265"/>
      <c r="AA291" s="265"/>
      <c r="AB291" s="265"/>
      <c r="AC291" s="265"/>
      <c r="AD291" s="265"/>
      <c r="AE291" s="265"/>
      <c r="AF291" s="265"/>
      <c r="AG291" s="265"/>
      <c r="AH291" s="265"/>
      <c r="AI291" s="265"/>
      <c r="AJ291" s="265"/>
      <c r="AK291" s="265"/>
      <c r="AL291" s="265"/>
      <c r="AM291" s="265"/>
      <c r="AN291" s="265"/>
      <c r="AO291" s="265"/>
      <c r="AP291" s="265"/>
      <c r="AQ291" s="288"/>
      <c r="AR291" s="265"/>
      <c r="AS291" s="288"/>
      <c r="AT291" s="288"/>
      <c r="AU291" s="288"/>
      <c r="AV291" s="288"/>
      <c r="AW291" s="288"/>
      <c r="AX291" s="288"/>
      <c r="AY291" s="288"/>
      <c r="AZ291" s="288"/>
      <c r="BA291" s="288"/>
      <c r="BB291" s="288"/>
      <c r="BC291" s="288"/>
      <c r="BD291" s="288"/>
      <c r="BE291" s="288"/>
      <c r="BF291" s="288"/>
      <c r="BG291" s="288"/>
      <c r="BH291" s="288"/>
      <c r="BI291" s="288"/>
      <c r="BJ291" s="288"/>
      <c r="BK291" s="288"/>
      <c r="BL291" s="288"/>
      <c r="BM291" s="288"/>
      <c r="BN291" s="288"/>
      <c r="BO291" s="288"/>
      <c r="BP291" s="288"/>
      <c r="BQ291" s="288"/>
      <c r="BR291" s="288"/>
      <c r="BS291" s="288"/>
      <c r="BT291" s="288"/>
      <c r="BU291" s="288"/>
      <c r="CK291" s="288"/>
      <c r="CL291" s="288"/>
      <c r="CM291" s="288"/>
      <c r="CN291" s="288"/>
      <c r="CO291" s="288"/>
      <c r="CP291" s="288"/>
      <c r="CQ291" s="288"/>
      <c r="CR291" s="288"/>
      <c r="CS291" s="288"/>
      <c r="CT291" s="288"/>
      <c r="CU291" s="288"/>
      <c r="CV291" s="288"/>
      <c r="CW291" s="288"/>
      <c r="CX291" s="288"/>
      <c r="CY291" s="288"/>
      <c r="CZ291" s="288"/>
      <c r="DA291" s="288"/>
      <c r="DB291" s="288"/>
      <c r="DC291" s="288"/>
      <c r="DD291" s="288"/>
      <c r="DE291" s="288"/>
      <c r="DF291" s="288"/>
      <c r="DG291" s="288"/>
      <c r="DH291" s="288"/>
      <c r="DI291" s="288"/>
      <c r="DJ291" s="288"/>
      <c r="DK291" s="288"/>
      <c r="DL291" s="288"/>
      <c r="DM291" s="288"/>
      <c r="DN291" s="288"/>
      <c r="DO291" s="288"/>
      <c r="DP291" s="288"/>
      <c r="DQ291" s="288"/>
      <c r="DR291" s="288"/>
      <c r="DS291" s="288"/>
      <c r="DT291" s="288"/>
      <c r="DU291" s="288"/>
      <c r="DV291" s="288"/>
      <c r="DW291" s="288"/>
      <c r="DX291" s="288"/>
      <c r="DY291" s="288"/>
      <c r="DZ291" s="288"/>
      <c r="EA291" s="288"/>
      <c r="EB291" s="288"/>
      <c r="EC291" s="288"/>
    </row>
    <row r="292" spans="1:133" s="291" customFormat="1">
      <c r="A292" s="288"/>
      <c r="B292" s="353"/>
      <c r="C292" s="353"/>
      <c r="D292" s="353"/>
      <c r="E292" s="279"/>
      <c r="F292" s="279"/>
      <c r="G292" s="278"/>
      <c r="H292" s="278"/>
      <c r="I292" s="278"/>
      <c r="J292" s="279"/>
      <c r="K292" s="352"/>
      <c r="L292" s="290"/>
      <c r="M292" s="290"/>
      <c r="N292" s="288"/>
      <c r="O292" s="288"/>
      <c r="P292" s="288"/>
      <c r="Q292" s="288"/>
      <c r="R292" s="288"/>
      <c r="S292" s="265"/>
      <c r="T292" s="265"/>
      <c r="U292" s="265"/>
      <c r="V292" s="265"/>
      <c r="W292" s="265"/>
      <c r="X292" s="265"/>
      <c r="Y292" s="265"/>
      <c r="Z292" s="265"/>
      <c r="AA292" s="265"/>
      <c r="AB292" s="265"/>
      <c r="AC292" s="265"/>
      <c r="AD292" s="265"/>
      <c r="AE292" s="265"/>
      <c r="AF292" s="265"/>
      <c r="AG292" s="265"/>
      <c r="AH292" s="265"/>
      <c r="AI292" s="265"/>
      <c r="AJ292" s="265"/>
      <c r="AK292" s="265"/>
      <c r="AL292" s="265"/>
      <c r="AM292" s="265"/>
      <c r="AN292" s="265"/>
      <c r="AO292" s="265"/>
      <c r="AP292" s="265"/>
      <c r="AQ292" s="288"/>
      <c r="AR292" s="265"/>
      <c r="AS292" s="288"/>
      <c r="AT292" s="288"/>
      <c r="AU292" s="288"/>
      <c r="AV292" s="288"/>
      <c r="AW292" s="288"/>
      <c r="AX292" s="288"/>
      <c r="AY292" s="288"/>
      <c r="AZ292" s="288"/>
      <c r="BA292" s="288"/>
      <c r="BB292" s="288"/>
      <c r="BC292" s="288"/>
      <c r="BD292" s="288"/>
      <c r="BE292" s="288"/>
      <c r="BF292" s="288"/>
      <c r="BG292" s="288"/>
      <c r="BH292" s="288"/>
      <c r="BI292" s="288"/>
      <c r="BJ292" s="288"/>
      <c r="BK292" s="288"/>
      <c r="BL292" s="288"/>
      <c r="BM292" s="288"/>
      <c r="BN292" s="288"/>
      <c r="BO292" s="288"/>
      <c r="BP292" s="288"/>
      <c r="BQ292" s="288"/>
      <c r="BR292" s="288"/>
      <c r="BS292" s="288"/>
      <c r="BT292" s="288"/>
      <c r="BU292" s="288"/>
      <c r="CK292" s="288"/>
      <c r="CL292" s="288"/>
      <c r="CM292" s="288"/>
      <c r="CN292" s="288"/>
      <c r="CO292" s="288"/>
      <c r="CP292" s="288"/>
      <c r="CQ292" s="288"/>
      <c r="CR292" s="288"/>
      <c r="CS292" s="288"/>
      <c r="CT292" s="288"/>
      <c r="CU292" s="288"/>
      <c r="CV292" s="288"/>
      <c r="CW292" s="288"/>
      <c r="CX292" s="288"/>
      <c r="CY292" s="288"/>
      <c r="CZ292" s="288"/>
      <c r="DA292" s="288"/>
      <c r="DB292" s="288"/>
      <c r="DC292" s="288"/>
      <c r="DD292" s="288"/>
      <c r="DE292" s="288"/>
      <c r="DF292" s="288"/>
      <c r="DG292" s="288"/>
      <c r="DH292" s="288"/>
      <c r="DI292" s="288"/>
      <c r="DJ292" s="288"/>
      <c r="DK292" s="288"/>
      <c r="DL292" s="288"/>
      <c r="DM292" s="288"/>
      <c r="DN292" s="288"/>
      <c r="DO292" s="288"/>
      <c r="DP292" s="288"/>
      <c r="DQ292" s="288"/>
      <c r="DR292" s="288"/>
      <c r="DS292" s="288"/>
      <c r="DT292" s="288"/>
      <c r="DU292" s="288"/>
      <c r="DV292" s="288"/>
      <c r="DW292" s="288"/>
      <c r="DX292" s="288"/>
      <c r="DY292" s="288"/>
      <c r="DZ292" s="288"/>
      <c r="EA292" s="288"/>
      <c r="EB292" s="288"/>
      <c r="EC292" s="288"/>
    </row>
    <row r="293" spans="1:133" s="291" customFormat="1">
      <c r="A293" s="288"/>
      <c r="B293" s="353"/>
      <c r="C293" s="353"/>
      <c r="D293" s="353"/>
      <c r="E293" s="279"/>
      <c r="F293" s="279"/>
      <c r="G293" s="278"/>
      <c r="H293" s="278"/>
      <c r="I293" s="278"/>
      <c r="J293" s="279"/>
      <c r="K293" s="352"/>
      <c r="L293" s="290"/>
      <c r="M293" s="290"/>
      <c r="N293" s="288"/>
      <c r="O293" s="288"/>
      <c r="P293" s="288"/>
      <c r="Q293" s="288"/>
      <c r="R293" s="288"/>
      <c r="S293" s="265"/>
      <c r="T293" s="265"/>
      <c r="U293" s="265"/>
      <c r="V293" s="265"/>
      <c r="W293" s="265"/>
      <c r="X293" s="265"/>
      <c r="Y293" s="265"/>
      <c r="Z293" s="265"/>
      <c r="AA293" s="265"/>
      <c r="AB293" s="265"/>
      <c r="AC293" s="265"/>
      <c r="AD293" s="265"/>
      <c r="AE293" s="265"/>
      <c r="AF293" s="265"/>
      <c r="AG293" s="265"/>
      <c r="AH293" s="265"/>
      <c r="AI293" s="265"/>
      <c r="AJ293" s="265"/>
      <c r="AK293" s="265"/>
      <c r="AL293" s="265"/>
      <c r="AM293" s="265"/>
      <c r="AN293" s="265"/>
      <c r="AO293" s="265"/>
      <c r="AP293" s="265"/>
      <c r="AQ293" s="288"/>
      <c r="AR293" s="265"/>
      <c r="AS293" s="288"/>
      <c r="AT293" s="288"/>
      <c r="AU293" s="288"/>
      <c r="AV293" s="288"/>
      <c r="AW293" s="288"/>
      <c r="AX293" s="288"/>
      <c r="AY293" s="288"/>
      <c r="AZ293" s="288"/>
      <c r="BA293" s="288"/>
      <c r="BB293" s="288"/>
      <c r="BC293" s="288"/>
      <c r="BD293" s="288"/>
      <c r="BE293" s="288"/>
      <c r="BF293" s="288"/>
      <c r="BG293" s="288"/>
      <c r="BH293" s="288"/>
      <c r="BI293" s="288"/>
      <c r="BJ293" s="288"/>
      <c r="BK293" s="288"/>
      <c r="BL293" s="288"/>
      <c r="BM293" s="288"/>
      <c r="BN293" s="288"/>
      <c r="BO293" s="288"/>
      <c r="BP293" s="288"/>
      <c r="BQ293" s="288"/>
      <c r="BR293" s="288"/>
      <c r="BS293" s="288"/>
      <c r="BT293" s="288"/>
      <c r="BU293" s="288"/>
      <c r="CK293" s="288"/>
      <c r="CL293" s="288"/>
      <c r="CM293" s="288"/>
      <c r="CN293" s="288"/>
      <c r="CO293" s="288"/>
      <c r="CP293" s="288"/>
      <c r="CQ293" s="288"/>
      <c r="CR293" s="288"/>
      <c r="CS293" s="288"/>
      <c r="CT293" s="288"/>
      <c r="CU293" s="288"/>
      <c r="CV293" s="288"/>
      <c r="CW293" s="288"/>
      <c r="CX293" s="288"/>
      <c r="CY293" s="288"/>
      <c r="CZ293" s="288"/>
      <c r="DA293" s="288"/>
      <c r="DB293" s="288"/>
      <c r="DC293" s="288"/>
      <c r="DD293" s="288"/>
      <c r="DE293" s="288"/>
      <c r="DF293" s="288"/>
      <c r="DG293" s="288"/>
      <c r="DH293" s="288"/>
      <c r="DI293" s="288"/>
      <c r="DJ293" s="288"/>
      <c r="DK293" s="288"/>
      <c r="DL293" s="288"/>
      <c r="DM293" s="288"/>
      <c r="DN293" s="288"/>
      <c r="DO293" s="288"/>
      <c r="DP293" s="288"/>
      <c r="DQ293" s="288"/>
      <c r="DR293" s="288"/>
      <c r="DS293" s="288"/>
      <c r="DT293" s="288"/>
      <c r="DU293" s="288"/>
      <c r="DV293" s="288"/>
      <c r="DW293" s="288"/>
      <c r="DX293" s="288"/>
      <c r="DY293" s="288"/>
      <c r="DZ293" s="288"/>
      <c r="EA293" s="288"/>
      <c r="EB293" s="288"/>
      <c r="EC293" s="288"/>
    </row>
    <row r="294" spans="1:133" s="291" customFormat="1">
      <c r="A294" s="288"/>
      <c r="B294" s="353"/>
      <c r="C294" s="353"/>
      <c r="D294" s="353"/>
      <c r="E294" s="279"/>
      <c r="F294" s="279"/>
      <c r="G294" s="278"/>
      <c r="H294" s="278"/>
      <c r="I294" s="278"/>
      <c r="J294" s="279"/>
      <c r="K294" s="352"/>
      <c r="L294" s="290"/>
      <c r="M294" s="290"/>
      <c r="N294" s="288"/>
      <c r="O294" s="288"/>
      <c r="P294" s="288"/>
      <c r="Q294" s="288"/>
      <c r="R294" s="288"/>
      <c r="S294" s="265"/>
      <c r="T294" s="265"/>
      <c r="U294" s="265"/>
      <c r="V294" s="265"/>
      <c r="W294" s="265"/>
      <c r="X294" s="265"/>
      <c r="Y294" s="265"/>
      <c r="Z294" s="265"/>
      <c r="AA294" s="265"/>
      <c r="AB294" s="265"/>
      <c r="AC294" s="265"/>
      <c r="AD294" s="265"/>
      <c r="AE294" s="265"/>
      <c r="AF294" s="265"/>
      <c r="AG294" s="265"/>
      <c r="AH294" s="265"/>
      <c r="AI294" s="265"/>
      <c r="AJ294" s="265"/>
      <c r="AK294" s="265"/>
      <c r="AL294" s="265"/>
      <c r="AM294" s="265"/>
      <c r="AN294" s="265"/>
      <c r="AO294" s="265"/>
      <c r="AP294" s="265"/>
      <c r="AQ294" s="288"/>
      <c r="AR294" s="265"/>
      <c r="AS294" s="288"/>
      <c r="AT294" s="288"/>
      <c r="AU294" s="288"/>
      <c r="AV294" s="288"/>
      <c r="AW294" s="288"/>
      <c r="AX294" s="288"/>
      <c r="AY294" s="288"/>
      <c r="AZ294" s="288"/>
      <c r="BA294" s="288"/>
      <c r="BB294" s="288"/>
      <c r="BC294" s="288"/>
      <c r="BD294" s="288"/>
      <c r="BE294" s="288"/>
      <c r="BF294" s="288"/>
      <c r="BG294" s="288"/>
      <c r="BH294" s="288"/>
      <c r="BI294" s="288"/>
      <c r="BJ294" s="288"/>
      <c r="BK294" s="288"/>
      <c r="BL294" s="288"/>
      <c r="BM294" s="288"/>
      <c r="BN294" s="288"/>
      <c r="BO294" s="288"/>
      <c r="BP294" s="288"/>
      <c r="BQ294" s="288"/>
      <c r="BR294" s="288"/>
      <c r="BS294" s="288"/>
      <c r="BT294" s="288"/>
      <c r="BU294" s="288"/>
      <c r="CK294" s="288"/>
      <c r="CL294" s="288"/>
      <c r="CM294" s="288"/>
      <c r="CN294" s="288"/>
      <c r="CO294" s="288"/>
      <c r="CP294" s="288"/>
      <c r="CQ294" s="288"/>
      <c r="CR294" s="288"/>
      <c r="CS294" s="288"/>
      <c r="CT294" s="288"/>
      <c r="CU294" s="288"/>
      <c r="CV294" s="288"/>
      <c r="CW294" s="288"/>
      <c r="CX294" s="288"/>
      <c r="CY294" s="288"/>
      <c r="CZ294" s="288"/>
      <c r="DA294" s="288"/>
      <c r="DB294" s="288"/>
      <c r="DC294" s="288"/>
      <c r="DD294" s="288"/>
      <c r="DE294" s="288"/>
      <c r="DF294" s="288"/>
      <c r="DG294" s="288"/>
      <c r="DH294" s="288"/>
      <c r="DI294" s="288"/>
      <c r="DJ294" s="288"/>
      <c r="DK294" s="288"/>
      <c r="DL294" s="288"/>
      <c r="DM294" s="288"/>
      <c r="DN294" s="288"/>
      <c r="DO294" s="288"/>
      <c r="DP294" s="288"/>
      <c r="DQ294" s="288"/>
      <c r="DR294" s="288"/>
      <c r="DS294" s="288"/>
      <c r="DT294" s="288"/>
      <c r="DU294" s="288"/>
      <c r="DV294" s="288"/>
      <c r="DW294" s="288"/>
      <c r="DX294" s="288"/>
      <c r="DY294" s="288"/>
      <c r="DZ294" s="288"/>
      <c r="EA294" s="288"/>
      <c r="EB294" s="288"/>
      <c r="EC294" s="288"/>
    </row>
    <row r="295" spans="1:133" s="291" customFormat="1">
      <c r="A295" s="288"/>
      <c r="B295" s="353"/>
      <c r="C295" s="353"/>
      <c r="D295" s="353"/>
      <c r="E295" s="279"/>
      <c r="F295" s="279"/>
      <c r="G295" s="278"/>
      <c r="H295" s="278"/>
      <c r="I295" s="278"/>
      <c r="J295" s="279"/>
      <c r="K295" s="352"/>
      <c r="L295" s="290"/>
      <c r="M295" s="290"/>
      <c r="N295" s="288"/>
      <c r="O295" s="288"/>
      <c r="P295" s="288"/>
      <c r="Q295" s="288"/>
      <c r="R295" s="288"/>
      <c r="S295" s="265"/>
      <c r="T295" s="265"/>
      <c r="U295" s="265"/>
      <c r="V295" s="265"/>
      <c r="W295" s="265"/>
      <c r="X295" s="265"/>
      <c r="Y295" s="265"/>
      <c r="Z295" s="265"/>
      <c r="AA295" s="265"/>
      <c r="AB295" s="265"/>
      <c r="AC295" s="265"/>
      <c r="AD295" s="265"/>
      <c r="AE295" s="265"/>
      <c r="AF295" s="265"/>
      <c r="AG295" s="265"/>
      <c r="AH295" s="265"/>
      <c r="AI295" s="265"/>
      <c r="AJ295" s="265"/>
      <c r="AK295" s="265"/>
      <c r="AL295" s="265"/>
      <c r="AM295" s="265"/>
      <c r="AN295" s="265"/>
      <c r="AO295" s="265"/>
      <c r="AP295" s="265"/>
      <c r="AQ295" s="288"/>
      <c r="AR295" s="265"/>
      <c r="AS295" s="288"/>
      <c r="AT295" s="288"/>
      <c r="AU295" s="288"/>
      <c r="AV295" s="288"/>
      <c r="AW295" s="288"/>
      <c r="AX295" s="288"/>
      <c r="AY295" s="288"/>
      <c r="AZ295" s="288"/>
      <c r="BA295" s="288"/>
      <c r="BB295" s="288"/>
      <c r="BC295" s="288"/>
      <c r="BD295" s="288"/>
      <c r="BE295" s="288"/>
      <c r="BF295" s="288"/>
      <c r="BG295" s="288"/>
      <c r="BH295" s="288"/>
      <c r="BI295" s="288"/>
      <c r="BJ295" s="288"/>
      <c r="BK295" s="288"/>
      <c r="BL295" s="288"/>
      <c r="BM295" s="288"/>
      <c r="BN295" s="288"/>
      <c r="BO295" s="288"/>
      <c r="BP295" s="288"/>
      <c r="BQ295" s="288"/>
      <c r="BR295" s="288"/>
      <c r="BS295" s="288"/>
      <c r="BT295" s="288"/>
      <c r="BU295" s="288"/>
      <c r="CK295" s="288"/>
      <c r="CL295" s="288"/>
      <c r="CM295" s="288"/>
      <c r="CN295" s="288"/>
      <c r="CO295" s="288"/>
      <c r="CP295" s="288"/>
      <c r="CQ295" s="288"/>
      <c r="CR295" s="288"/>
      <c r="CS295" s="288"/>
      <c r="CT295" s="288"/>
      <c r="CU295" s="288"/>
      <c r="CV295" s="288"/>
      <c r="CW295" s="288"/>
      <c r="CX295" s="288"/>
      <c r="CY295" s="288"/>
      <c r="CZ295" s="288"/>
      <c r="DA295" s="288"/>
      <c r="DB295" s="288"/>
      <c r="DC295" s="288"/>
      <c r="DD295" s="288"/>
      <c r="DE295" s="288"/>
      <c r="DF295" s="288"/>
      <c r="DG295" s="288"/>
      <c r="DH295" s="288"/>
      <c r="DI295" s="288"/>
      <c r="DJ295" s="288"/>
      <c r="DK295" s="288"/>
      <c r="DL295" s="288"/>
      <c r="DM295" s="288"/>
      <c r="DN295" s="288"/>
      <c r="DO295" s="288"/>
      <c r="DP295" s="288"/>
      <c r="DQ295" s="288"/>
      <c r="DR295" s="288"/>
      <c r="DS295" s="288"/>
      <c r="DT295" s="288"/>
      <c r="DU295" s="288"/>
      <c r="DV295" s="288"/>
      <c r="DW295" s="288"/>
      <c r="DX295" s="288"/>
      <c r="DY295" s="288"/>
      <c r="DZ295" s="288"/>
      <c r="EA295" s="288"/>
      <c r="EB295" s="288"/>
      <c r="EC295" s="288"/>
    </row>
    <row r="296" spans="1:133" s="291" customFormat="1">
      <c r="A296" s="288"/>
      <c r="B296" s="353"/>
      <c r="C296" s="353"/>
      <c r="D296" s="353"/>
      <c r="E296" s="279"/>
      <c r="F296" s="279"/>
      <c r="G296" s="278"/>
      <c r="H296" s="278"/>
      <c r="I296" s="278"/>
      <c r="J296" s="279"/>
      <c r="K296" s="352"/>
      <c r="L296" s="290"/>
      <c r="M296" s="290"/>
      <c r="N296" s="288"/>
      <c r="O296" s="288"/>
      <c r="P296" s="288"/>
      <c r="Q296" s="288"/>
      <c r="R296" s="288"/>
      <c r="S296" s="265"/>
      <c r="T296" s="265"/>
      <c r="U296" s="265"/>
      <c r="V296" s="265"/>
      <c r="W296" s="265"/>
      <c r="X296" s="265"/>
      <c r="Y296" s="265"/>
      <c r="Z296" s="265"/>
      <c r="AA296" s="265"/>
      <c r="AB296" s="265"/>
      <c r="AC296" s="265"/>
      <c r="AD296" s="265"/>
      <c r="AE296" s="265"/>
      <c r="AF296" s="265"/>
      <c r="AG296" s="265"/>
      <c r="AH296" s="265"/>
      <c r="AI296" s="265"/>
      <c r="AJ296" s="265"/>
      <c r="AK296" s="265"/>
      <c r="AL296" s="265"/>
      <c r="AM296" s="265"/>
      <c r="AN296" s="265"/>
      <c r="AO296" s="265"/>
      <c r="AP296" s="265"/>
      <c r="AQ296" s="288"/>
      <c r="AR296" s="265"/>
      <c r="AS296" s="288"/>
      <c r="AT296" s="288"/>
      <c r="AU296" s="288"/>
      <c r="AV296" s="288"/>
      <c r="AW296" s="288"/>
      <c r="AX296" s="288"/>
      <c r="AY296" s="288"/>
      <c r="AZ296" s="288"/>
      <c r="BA296" s="288"/>
      <c r="BB296" s="288"/>
      <c r="BC296" s="288"/>
      <c r="BD296" s="288"/>
      <c r="BE296" s="288"/>
      <c r="BF296" s="288"/>
      <c r="BG296" s="288"/>
      <c r="BH296" s="288"/>
      <c r="BI296" s="288"/>
      <c r="BJ296" s="288"/>
      <c r="BK296" s="288"/>
      <c r="BL296" s="288"/>
      <c r="BM296" s="288"/>
      <c r="BN296" s="288"/>
      <c r="BO296" s="288"/>
      <c r="BP296" s="288"/>
      <c r="BQ296" s="288"/>
      <c r="BR296" s="288"/>
      <c r="BS296" s="288"/>
      <c r="BT296" s="288"/>
      <c r="BU296" s="288"/>
      <c r="CK296" s="288"/>
      <c r="CL296" s="288"/>
      <c r="CM296" s="288"/>
      <c r="CN296" s="288"/>
      <c r="CO296" s="288"/>
      <c r="CP296" s="288"/>
      <c r="CQ296" s="288"/>
      <c r="CR296" s="288"/>
      <c r="CS296" s="288"/>
      <c r="CT296" s="288"/>
      <c r="CU296" s="288"/>
      <c r="CV296" s="288"/>
      <c r="CW296" s="288"/>
      <c r="CX296" s="288"/>
      <c r="CY296" s="288"/>
      <c r="CZ296" s="288"/>
      <c r="DA296" s="288"/>
      <c r="DB296" s="288"/>
      <c r="DC296" s="288"/>
      <c r="DD296" s="288"/>
      <c r="DE296" s="288"/>
      <c r="DF296" s="288"/>
      <c r="DG296" s="288"/>
      <c r="DH296" s="288"/>
      <c r="DI296" s="288"/>
      <c r="DJ296" s="288"/>
      <c r="DK296" s="288"/>
      <c r="DL296" s="288"/>
      <c r="DM296" s="288"/>
      <c r="DN296" s="288"/>
      <c r="DO296" s="288"/>
      <c r="DP296" s="288"/>
      <c r="DQ296" s="288"/>
      <c r="DR296" s="288"/>
      <c r="DS296" s="288"/>
      <c r="DT296" s="288"/>
      <c r="DU296" s="288"/>
      <c r="DV296" s="288"/>
      <c r="DW296" s="288"/>
      <c r="DX296" s="288"/>
      <c r="DY296" s="288"/>
      <c r="DZ296" s="288"/>
      <c r="EA296" s="288"/>
      <c r="EB296" s="288"/>
      <c r="EC296" s="288"/>
    </row>
    <row r="297" spans="1:133" s="291" customFormat="1">
      <c r="A297" s="288"/>
      <c r="B297" s="353"/>
      <c r="C297" s="353"/>
      <c r="D297" s="353"/>
      <c r="E297" s="279"/>
      <c r="F297" s="279"/>
      <c r="G297" s="278"/>
      <c r="H297" s="278"/>
      <c r="I297" s="278"/>
      <c r="J297" s="279"/>
      <c r="K297" s="352"/>
      <c r="L297" s="290"/>
      <c r="M297" s="290"/>
      <c r="N297" s="288"/>
      <c r="O297" s="288"/>
      <c r="P297" s="288"/>
      <c r="Q297" s="288"/>
      <c r="R297" s="288"/>
      <c r="S297" s="265"/>
      <c r="T297" s="265"/>
      <c r="U297" s="265"/>
      <c r="V297" s="265"/>
      <c r="W297" s="265"/>
      <c r="X297" s="265"/>
      <c r="Y297" s="265"/>
      <c r="Z297" s="265"/>
      <c r="AA297" s="265"/>
      <c r="AB297" s="265"/>
      <c r="AC297" s="265"/>
      <c r="AD297" s="265"/>
      <c r="AE297" s="265"/>
      <c r="AF297" s="265"/>
      <c r="AG297" s="265"/>
      <c r="AH297" s="265"/>
      <c r="AI297" s="265"/>
      <c r="AJ297" s="265"/>
      <c r="AK297" s="265"/>
      <c r="AL297" s="265"/>
      <c r="AM297" s="265"/>
      <c r="AN297" s="265"/>
      <c r="AO297" s="265"/>
      <c r="AP297" s="265"/>
      <c r="AQ297" s="288"/>
      <c r="AR297" s="265"/>
      <c r="AS297" s="288"/>
      <c r="AT297" s="288"/>
      <c r="AU297" s="288"/>
      <c r="AV297" s="288"/>
      <c r="AW297" s="288"/>
      <c r="AX297" s="288"/>
      <c r="AY297" s="288"/>
      <c r="AZ297" s="288"/>
      <c r="BA297" s="288"/>
      <c r="BB297" s="288"/>
      <c r="BC297" s="288"/>
      <c r="BD297" s="288"/>
      <c r="BE297" s="288"/>
      <c r="BF297" s="288"/>
      <c r="BG297" s="288"/>
      <c r="BH297" s="288"/>
      <c r="BI297" s="288"/>
      <c r="BJ297" s="288"/>
      <c r="BK297" s="288"/>
      <c r="BL297" s="288"/>
      <c r="BM297" s="288"/>
      <c r="BN297" s="288"/>
      <c r="BO297" s="288"/>
      <c r="BP297" s="288"/>
      <c r="BQ297" s="288"/>
      <c r="BR297" s="288"/>
      <c r="BS297" s="288"/>
      <c r="BT297" s="288"/>
      <c r="BU297" s="288"/>
      <c r="CK297" s="288"/>
      <c r="CL297" s="288"/>
      <c r="CM297" s="288"/>
      <c r="CN297" s="288"/>
      <c r="CO297" s="288"/>
      <c r="CP297" s="288"/>
      <c r="CQ297" s="288"/>
      <c r="CR297" s="288"/>
      <c r="CS297" s="288"/>
      <c r="CT297" s="288"/>
      <c r="CU297" s="288"/>
      <c r="CV297" s="288"/>
      <c r="CW297" s="288"/>
      <c r="CX297" s="288"/>
      <c r="CY297" s="288"/>
      <c r="CZ297" s="288"/>
      <c r="DA297" s="288"/>
      <c r="DB297" s="288"/>
      <c r="DC297" s="288"/>
      <c r="DD297" s="288"/>
      <c r="DE297" s="288"/>
      <c r="DF297" s="288"/>
      <c r="DG297" s="288"/>
      <c r="DH297" s="288"/>
      <c r="DI297" s="288"/>
      <c r="DJ297" s="288"/>
      <c r="DK297" s="288"/>
      <c r="DL297" s="288"/>
      <c r="DM297" s="288"/>
      <c r="DN297" s="288"/>
      <c r="DO297" s="288"/>
      <c r="DP297" s="288"/>
      <c r="DQ297" s="288"/>
      <c r="DR297" s="288"/>
      <c r="DS297" s="288"/>
      <c r="DT297" s="288"/>
      <c r="DU297" s="288"/>
      <c r="DV297" s="288"/>
      <c r="DW297" s="288"/>
      <c r="DX297" s="288"/>
      <c r="DY297" s="288"/>
      <c r="DZ297" s="288"/>
      <c r="EA297" s="288"/>
      <c r="EB297" s="288"/>
      <c r="EC297" s="288"/>
    </row>
    <row r="298" spans="1:133" s="291" customFormat="1">
      <c r="A298" s="288"/>
      <c r="B298" s="353"/>
      <c r="C298" s="353"/>
      <c r="D298" s="353"/>
      <c r="E298" s="279"/>
      <c r="F298" s="279"/>
      <c r="G298" s="278"/>
      <c r="H298" s="278"/>
      <c r="I298" s="278"/>
      <c r="J298" s="279"/>
      <c r="K298" s="352"/>
      <c r="L298" s="290"/>
      <c r="M298" s="290"/>
      <c r="N298" s="288"/>
      <c r="O298" s="288"/>
      <c r="P298" s="288"/>
      <c r="Q298" s="288"/>
      <c r="R298" s="288"/>
      <c r="S298" s="265"/>
      <c r="T298" s="265"/>
      <c r="U298" s="265"/>
      <c r="V298" s="265"/>
      <c r="W298" s="265"/>
      <c r="X298" s="265"/>
      <c r="Y298" s="265"/>
      <c r="Z298" s="265"/>
      <c r="AA298" s="265"/>
      <c r="AB298" s="265"/>
      <c r="AC298" s="265"/>
      <c r="AD298" s="265"/>
      <c r="AE298" s="265"/>
      <c r="AF298" s="265"/>
      <c r="AG298" s="265"/>
      <c r="AH298" s="265"/>
      <c r="AI298" s="265"/>
      <c r="AJ298" s="265"/>
      <c r="AK298" s="265"/>
      <c r="AL298" s="265"/>
      <c r="AM298" s="265"/>
      <c r="AN298" s="265"/>
      <c r="AO298" s="265"/>
      <c r="AP298" s="265"/>
      <c r="AQ298" s="288"/>
      <c r="AR298" s="265"/>
      <c r="AS298" s="288"/>
      <c r="AT298" s="288"/>
      <c r="AU298" s="288"/>
      <c r="AV298" s="288"/>
      <c r="AW298" s="288"/>
      <c r="AX298" s="288"/>
      <c r="AY298" s="288"/>
      <c r="AZ298" s="288"/>
      <c r="BA298" s="288"/>
      <c r="BB298" s="288"/>
      <c r="BC298" s="288"/>
      <c r="BD298" s="288"/>
      <c r="BE298" s="288"/>
      <c r="BF298" s="288"/>
      <c r="BG298" s="288"/>
      <c r="BH298" s="288"/>
      <c r="BI298" s="288"/>
      <c r="BJ298" s="288"/>
      <c r="BK298" s="288"/>
      <c r="BL298" s="288"/>
      <c r="BM298" s="288"/>
      <c r="BN298" s="288"/>
      <c r="BO298" s="288"/>
      <c r="BP298" s="288"/>
      <c r="BQ298" s="288"/>
      <c r="BR298" s="288"/>
      <c r="BS298" s="288"/>
      <c r="BT298" s="288"/>
      <c r="BU298" s="288"/>
      <c r="CK298" s="288"/>
      <c r="CL298" s="288"/>
      <c r="CM298" s="288"/>
      <c r="CN298" s="288"/>
      <c r="CO298" s="288"/>
      <c r="CP298" s="288"/>
      <c r="CQ298" s="288"/>
      <c r="CR298" s="288"/>
      <c r="CS298" s="288"/>
      <c r="CT298" s="288"/>
      <c r="CU298" s="288"/>
      <c r="CV298" s="288"/>
      <c r="CW298" s="288"/>
      <c r="CX298" s="288"/>
      <c r="CY298" s="288"/>
      <c r="CZ298" s="288"/>
      <c r="DA298" s="288"/>
      <c r="DB298" s="288"/>
      <c r="DC298" s="288"/>
      <c r="DD298" s="288"/>
      <c r="DE298" s="288"/>
      <c r="DF298" s="288"/>
      <c r="DG298" s="288"/>
      <c r="DH298" s="288"/>
      <c r="DI298" s="288"/>
      <c r="DJ298" s="288"/>
      <c r="DK298" s="288"/>
      <c r="DL298" s="288"/>
      <c r="DM298" s="288"/>
      <c r="DN298" s="288"/>
      <c r="DO298" s="288"/>
      <c r="DP298" s="288"/>
      <c r="DQ298" s="288"/>
      <c r="DR298" s="288"/>
      <c r="DS298" s="288"/>
      <c r="DT298" s="288"/>
      <c r="DU298" s="288"/>
      <c r="DV298" s="288"/>
      <c r="DW298" s="288"/>
      <c r="DX298" s="288"/>
      <c r="DY298" s="288"/>
      <c r="DZ298" s="288"/>
      <c r="EA298" s="288"/>
      <c r="EB298" s="288"/>
      <c r="EC298" s="288"/>
    </row>
    <row r="299" spans="1:133" s="291" customFormat="1">
      <c r="A299" s="288"/>
      <c r="B299" s="353"/>
      <c r="C299" s="353"/>
      <c r="D299" s="353"/>
      <c r="E299" s="279"/>
      <c r="F299" s="279"/>
      <c r="G299" s="278"/>
      <c r="H299" s="278"/>
      <c r="I299" s="278"/>
      <c r="J299" s="279"/>
      <c r="K299" s="352"/>
      <c r="L299" s="290"/>
      <c r="M299" s="290"/>
      <c r="N299" s="288"/>
      <c r="O299" s="288"/>
      <c r="P299" s="288"/>
      <c r="Q299" s="288"/>
      <c r="R299" s="288"/>
      <c r="S299" s="265"/>
      <c r="T299" s="265"/>
      <c r="U299" s="265"/>
      <c r="V299" s="265"/>
      <c r="W299" s="265"/>
      <c r="X299" s="265"/>
      <c r="Y299" s="265"/>
      <c r="Z299" s="265"/>
      <c r="AA299" s="265"/>
      <c r="AB299" s="265"/>
      <c r="AC299" s="265"/>
      <c r="AD299" s="265"/>
      <c r="AE299" s="265"/>
      <c r="AF299" s="265"/>
      <c r="AG299" s="265"/>
      <c r="AH299" s="265"/>
      <c r="AI299" s="265"/>
      <c r="AJ299" s="265"/>
      <c r="AK299" s="265"/>
      <c r="AL299" s="265"/>
      <c r="AM299" s="265"/>
      <c r="AN299" s="265"/>
      <c r="AO299" s="265"/>
      <c r="AP299" s="265"/>
      <c r="AQ299" s="288"/>
      <c r="AR299" s="265"/>
      <c r="AS299" s="288"/>
      <c r="AT299" s="288"/>
      <c r="AU299" s="288"/>
      <c r="AV299" s="288"/>
      <c r="AW299" s="288"/>
      <c r="AX299" s="288"/>
      <c r="AY299" s="288"/>
      <c r="AZ299" s="288"/>
      <c r="BA299" s="288"/>
      <c r="BB299" s="288"/>
      <c r="BC299" s="288"/>
      <c r="BD299" s="288"/>
      <c r="BE299" s="288"/>
      <c r="BF299" s="288"/>
      <c r="BG299" s="288"/>
      <c r="BH299" s="288"/>
      <c r="BI299" s="288"/>
      <c r="BJ299" s="288"/>
      <c r="BK299" s="288"/>
      <c r="BL299" s="288"/>
      <c r="BM299" s="288"/>
      <c r="BN299" s="288"/>
      <c r="BO299" s="288"/>
      <c r="BP299" s="288"/>
      <c r="BQ299" s="288"/>
      <c r="BR299" s="288"/>
      <c r="BS299" s="288"/>
      <c r="BT299" s="288"/>
      <c r="BU299" s="288"/>
      <c r="CK299" s="288"/>
      <c r="CL299" s="288"/>
      <c r="CM299" s="288"/>
      <c r="CN299" s="288"/>
      <c r="CO299" s="288"/>
      <c r="CP299" s="288"/>
      <c r="CQ299" s="288"/>
      <c r="CR299" s="288"/>
      <c r="CS299" s="288"/>
      <c r="CT299" s="288"/>
      <c r="CU299" s="288"/>
      <c r="CV299" s="288"/>
      <c r="CW299" s="288"/>
      <c r="CX299" s="288"/>
      <c r="CY299" s="288"/>
      <c r="CZ299" s="288"/>
      <c r="DA299" s="288"/>
      <c r="DB299" s="288"/>
      <c r="DC299" s="288"/>
      <c r="DD299" s="288"/>
      <c r="DE299" s="288"/>
      <c r="DF299" s="288"/>
      <c r="DG299" s="288"/>
      <c r="DH299" s="288"/>
      <c r="DI299" s="288"/>
      <c r="DJ299" s="288"/>
      <c r="DK299" s="288"/>
      <c r="DL299" s="288"/>
      <c r="DM299" s="288"/>
      <c r="DN299" s="288"/>
      <c r="DO299" s="288"/>
      <c r="DP299" s="288"/>
      <c r="DQ299" s="288"/>
      <c r="DR299" s="288"/>
      <c r="DS299" s="288"/>
      <c r="DT299" s="288"/>
      <c r="DU299" s="288"/>
      <c r="DV299" s="288"/>
      <c r="DW299" s="288"/>
      <c r="DX299" s="288"/>
      <c r="DY299" s="288"/>
      <c r="DZ299" s="288"/>
      <c r="EA299" s="288"/>
      <c r="EB299" s="288"/>
      <c r="EC299" s="288"/>
    </row>
    <row r="300" spans="1:133" s="291" customFormat="1">
      <c r="A300" s="288"/>
      <c r="B300" s="353"/>
      <c r="C300" s="353"/>
      <c r="D300" s="353"/>
      <c r="E300" s="279"/>
      <c r="F300" s="279"/>
      <c r="G300" s="278"/>
      <c r="H300" s="278"/>
      <c r="I300" s="278"/>
      <c r="J300" s="279"/>
      <c r="K300" s="352"/>
      <c r="L300" s="290"/>
      <c r="M300" s="290"/>
      <c r="N300" s="288"/>
      <c r="O300" s="288"/>
      <c r="P300" s="288"/>
      <c r="Q300" s="288"/>
      <c r="R300" s="288"/>
      <c r="S300" s="265"/>
      <c r="T300" s="265"/>
      <c r="U300" s="265"/>
      <c r="V300" s="265"/>
      <c r="W300" s="265"/>
      <c r="X300" s="265"/>
      <c r="Y300" s="265"/>
      <c r="Z300" s="265"/>
      <c r="AA300" s="265"/>
      <c r="AB300" s="265"/>
      <c r="AC300" s="265"/>
      <c r="AD300" s="265"/>
      <c r="AE300" s="265"/>
      <c r="AF300" s="265"/>
      <c r="AG300" s="265"/>
      <c r="AH300" s="265"/>
      <c r="AI300" s="265"/>
      <c r="AJ300" s="265"/>
      <c r="AK300" s="265"/>
      <c r="AL300" s="265"/>
      <c r="AM300" s="265"/>
      <c r="AN300" s="265"/>
      <c r="AO300" s="265"/>
      <c r="AP300" s="265"/>
      <c r="AQ300" s="288"/>
      <c r="AR300" s="265"/>
      <c r="AS300" s="288"/>
      <c r="AT300" s="288"/>
      <c r="AU300" s="288"/>
      <c r="AV300" s="288"/>
      <c r="AW300" s="288"/>
      <c r="AX300" s="288"/>
      <c r="AY300" s="288"/>
      <c r="AZ300" s="288"/>
      <c r="BA300" s="288"/>
      <c r="BB300" s="288"/>
      <c r="BC300" s="288"/>
      <c r="BD300" s="288"/>
      <c r="BE300" s="288"/>
      <c r="BF300" s="288"/>
      <c r="BG300" s="288"/>
      <c r="BH300" s="288"/>
      <c r="BI300" s="288"/>
      <c r="BJ300" s="288"/>
      <c r="BK300" s="288"/>
      <c r="BL300" s="288"/>
      <c r="BM300" s="288"/>
      <c r="BN300" s="288"/>
      <c r="BO300" s="288"/>
      <c r="BP300" s="288"/>
      <c r="BQ300" s="288"/>
      <c r="BR300" s="288"/>
      <c r="BS300" s="288"/>
      <c r="BT300" s="288"/>
      <c r="BU300" s="288"/>
      <c r="CK300" s="288"/>
      <c r="CL300" s="288"/>
      <c r="CM300" s="288"/>
      <c r="CN300" s="288"/>
      <c r="CO300" s="288"/>
      <c r="CP300" s="288"/>
      <c r="CQ300" s="288"/>
      <c r="CR300" s="288"/>
      <c r="CS300" s="288"/>
      <c r="CT300" s="288"/>
      <c r="CU300" s="288"/>
      <c r="CV300" s="288"/>
      <c r="CW300" s="288"/>
      <c r="CX300" s="288"/>
      <c r="CY300" s="288"/>
      <c r="CZ300" s="288"/>
      <c r="DA300" s="288"/>
      <c r="DB300" s="288"/>
      <c r="DC300" s="288"/>
      <c r="DD300" s="288"/>
      <c r="DE300" s="288"/>
      <c r="DF300" s="288"/>
      <c r="DG300" s="288"/>
      <c r="DH300" s="288"/>
      <c r="DI300" s="288"/>
      <c r="DJ300" s="288"/>
      <c r="DK300" s="288"/>
      <c r="DL300" s="288"/>
      <c r="DM300" s="288"/>
      <c r="DN300" s="288"/>
      <c r="DO300" s="288"/>
      <c r="DP300" s="288"/>
      <c r="DQ300" s="288"/>
      <c r="DR300" s="288"/>
      <c r="DS300" s="288"/>
      <c r="DT300" s="288"/>
      <c r="DU300" s="288"/>
      <c r="DV300" s="288"/>
      <c r="DW300" s="288"/>
      <c r="DX300" s="288"/>
      <c r="DY300" s="288"/>
      <c r="DZ300" s="288"/>
      <c r="EA300" s="288"/>
      <c r="EB300" s="288"/>
      <c r="EC300" s="288"/>
    </row>
    <row r="301" spans="1:133" s="291" customFormat="1">
      <c r="A301" s="288"/>
      <c r="B301" s="353"/>
      <c r="C301" s="353"/>
      <c r="D301" s="353"/>
      <c r="E301" s="279"/>
      <c r="F301" s="279"/>
      <c r="G301" s="278"/>
      <c r="H301" s="278"/>
      <c r="I301" s="278"/>
      <c r="J301" s="279"/>
      <c r="K301" s="352"/>
      <c r="L301" s="290"/>
      <c r="M301" s="290"/>
      <c r="N301" s="288"/>
      <c r="O301" s="288"/>
      <c r="P301" s="288"/>
      <c r="Q301" s="288"/>
      <c r="R301" s="288"/>
      <c r="S301" s="265"/>
      <c r="T301" s="265"/>
      <c r="U301" s="265"/>
      <c r="V301" s="265"/>
      <c r="W301" s="265"/>
      <c r="X301" s="265"/>
      <c r="Y301" s="265"/>
      <c r="Z301" s="265"/>
      <c r="AA301" s="265"/>
      <c r="AB301" s="265"/>
      <c r="AC301" s="265"/>
      <c r="AD301" s="265"/>
      <c r="AE301" s="265"/>
      <c r="AF301" s="265"/>
      <c r="AG301" s="265"/>
      <c r="AH301" s="265"/>
      <c r="AI301" s="265"/>
      <c r="AJ301" s="265"/>
      <c r="AK301" s="265"/>
      <c r="AL301" s="265"/>
      <c r="AM301" s="265"/>
      <c r="AN301" s="265"/>
      <c r="AO301" s="265"/>
      <c r="AP301" s="265"/>
      <c r="AQ301" s="288"/>
      <c r="AR301" s="265"/>
      <c r="AS301" s="288"/>
      <c r="AT301" s="288"/>
      <c r="AU301" s="288"/>
      <c r="AV301" s="288"/>
      <c r="AW301" s="288"/>
      <c r="AX301" s="288"/>
      <c r="AY301" s="288"/>
      <c r="AZ301" s="288"/>
      <c r="BA301" s="288"/>
      <c r="BB301" s="288"/>
      <c r="BC301" s="288"/>
      <c r="BD301" s="288"/>
      <c r="BE301" s="288"/>
      <c r="BF301" s="288"/>
      <c r="BG301" s="288"/>
      <c r="BH301" s="288"/>
      <c r="BI301" s="288"/>
      <c r="BJ301" s="288"/>
      <c r="BK301" s="288"/>
      <c r="BL301" s="288"/>
      <c r="BM301" s="288"/>
      <c r="BN301" s="288"/>
      <c r="BO301" s="288"/>
      <c r="BP301" s="288"/>
      <c r="BQ301" s="288"/>
      <c r="BR301" s="288"/>
      <c r="BS301" s="288"/>
      <c r="BT301" s="288"/>
      <c r="BU301" s="288"/>
      <c r="CK301" s="288"/>
      <c r="CL301" s="288"/>
      <c r="CM301" s="288"/>
      <c r="CN301" s="288"/>
      <c r="CO301" s="288"/>
      <c r="CP301" s="288"/>
      <c r="CQ301" s="288"/>
      <c r="CR301" s="288"/>
      <c r="CS301" s="288"/>
      <c r="CT301" s="288"/>
      <c r="CU301" s="288"/>
      <c r="CV301" s="288"/>
      <c r="CW301" s="288"/>
      <c r="CX301" s="288"/>
      <c r="CY301" s="288"/>
      <c r="CZ301" s="288"/>
      <c r="DA301" s="288"/>
      <c r="DB301" s="288"/>
      <c r="DC301" s="288"/>
      <c r="DD301" s="288"/>
      <c r="DE301" s="288"/>
      <c r="DF301" s="288"/>
      <c r="DG301" s="288"/>
      <c r="DH301" s="288"/>
      <c r="DI301" s="288"/>
      <c r="DJ301" s="288"/>
      <c r="DK301" s="288"/>
      <c r="DL301" s="288"/>
      <c r="DM301" s="288"/>
      <c r="DN301" s="288"/>
      <c r="DO301" s="288"/>
      <c r="DP301" s="288"/>
      <c r="DQ301" s="288"/>
      <c r="DR301" s="288"/>
      <c r="DS301" s="288"/>
      <c r="DT301" s="288"/>
      <c r="DU301" s="288"/>
      <c r="DV301" s="288"/>
      <c r="DW301" s="288"/>
      <c r="DX301" s="288"/>
      <c r="DY301" s="288"/>
      <c r="DZ301" s="288"/>
      <c r="EA301" s="288"/>
      <c r="EB301" s="288"/>
      <c r="EC301" s="288"/>
    </row>
    <row r="302" spans="1:133" s="291" customFormat="1">
      <c r="A302" s="288"/>
      <c r="B302" s="353"/>
      <c r="C302" s="353"/>
      <c r="D302" s="353"/>
      <c r="E302" s="279"/>
      <c r="F302" s="279"/>
      <c r="G302" s="278"/>
      <c r="H302" s="278"/>
      <c r="I302" s="278"/>
      <c r="J302" s="279"/>
      <c r="K302" s="352"/>
      <c r="L302" s="290"/>
      <c r="M302" s="290"/>
      <c r="N302" s="288"/>
      <c r="O302" s="288"/>
      <c r="P302" s="288"/>
      <c r="Q302" s="288"/>
      <c r="R302" s="288"/>
      <c r="S302" s="265"/>
      <c r="T302" s="265"/>
      <c r="U302" s="265"/>
      <c r="V302" s="265"/>
      <c r="W302" s="265"/>
      <c r="X302" s="265"/>
      <c r="Y302" s="265"/>
      <c r="Z302" s="265"/>
      <c r="AA302" s="265"/>
      <c r="AB302" s="265"/>
      <c r="AC302" s="265"/>
      <c r="AD302" s="265"/>
      <c r="AE302" s="265"/>
      <c r="AF302" s="265"/>
      <c r="AG302" s="265"/>
      <c r="AH302" s="265"/>
      <c r="AI302" s="265"/>
      <c r="AJ302" s="265"/>
      <c r="AK302" s="265"/>
      <c r="AL302" s="265"/>
      <c r="AM302" s="265"/>
      <c r="AN302" s="265"/>
      <c r="AO302" s="265"/>
      <c r="AP302" s="265"/>
      <c r="AQ302" s="288"/>
      <c r="AR302" s="265"/>
      <c r="AS302" s="288"/>
      <c r="AT302" s="288"/>
      <c r="AU302" s="288"/>
      <c r="AV302" s="288"/>
      <c r="AW302" s="288"/>
      <c r="AX302" s="288"/>
      <c r="AY302" s="288"/>
      <c r="AZ302" s="288"/>
      <c r="BA302" s="288"/>
      <c r="BB302" s="288"/>
      <c r="BC302" s="288"/>
      <c r="BD302" s="288"/>
      <c r="BE302" s="288"/>
      <c r="BF302" s="288"/>
      <c r="BG302" s="288"/>
      <c r="BH302" s="288"/>
      <c r="BI302" s="288"/>
      <c r="BJ302" s="288"/>
      <c r="BK302" s="288"/>
      <c r="BL302" s="288"/>
      <c r="BM302" s="288"/>
      <c r="BN302" s="288"/>
      <c r="BO302" s="288"/>
      <c r="BP302" s="288"/>
      <c r="BQ302" s="288"/>
      <c r="BR302" s="288"/>
      <c r="BS302" s="288"/>
      <c r="BT302" s="288"/>
      <c r="BU302" s="288"/>
      <c r="CK302" s="288"/>
      <c r="CL302" s="288"/>
      <c r="CM302" s="288"/>
      <c r="CN302" s="288"/>
      <c r="CO302" s="288"/>
      <c r="CP302" s="288"/>
      <c r="CQ302" s="288"/>
      <c r="CR302" s="288"/>
      <c r="CS302" s="288"/>
      <c r="CT302" s="288"/>
      <c r="CU302" s="288"/>
      <c r="CV302" s="288"/>
      <c r="CW302" s="288"/>
      <c r="CX302" s="288"/>
      <c r="CY302" s="288"/>
      <c r="CZ302" s="288"/>
      <c r="DA302" s="288"/>
      <c r="DB302" s="288"/>
      <c r="DC302" s="288"/>
      <c r="DD302" s="288"/>
      <c r="DE302" s="288"/>
      <c r="DF302" s="288"/>
      <c r="DG302" s="288"/>
      <c r="DH302" s="288"/>
      <c r="DI302" s="288"/>
      <c r="DJ302" s="288"/>
      <c r="DK302" s="288"/>
      <c r="DL302" s="288"/>
      <c r="DM302" s="288"/>
      <c r="DN302" s="288"/>
      <c r="DO302" s="288"/>
      <c r="DP302" s="288"/>
      <c r="DQ302" s="288"/>
      <c r="DR302" s="288"/>
      <c r="DS302" s="288"/>
      <c r="DT302" s="288"/>
      <c r="DU302" s="288"/>
      <c r="DV302" s="288"/>
      <c r="DW302" s="288"/>
      <c r="DX302" s="288"/>
      <c r="DY302" s="288"/>
      <c r="DZ302" s="288"/>
      <c r="EA302" s="288"/>
      <c r="EB302" s="288"/>
      <c r="EC302" s="288"/>
    </row>
    <row r="303" spans="1:133" s="291" customFormat="1">
      <c r="A303" s="288"/>
      <c r="B303" s="353"/>
      <c r="C303" s="353"/>
      <c r="D303" s="353"/>
      <c r="E303" s="279"/>
      <c r="F303" s="279"/>
      <c r="G303" s="278"/>
      <c r="H303" s="278"/>
      <c r="I303" s="278"/>
      <c r="J303" s="279"/>
      <c r="K303" s="352"/>
      <c r="L303" s="290"/>
      <c r="M303" s="290"/>
      <c r="N303" s="288"/>
      <c r="O303" s="288"/>
      <c r="P303" s="288"/>
      <c r="Q303" s="288"/>
      <c r="R303" s="288"/>
      <c r="S303" s="265"/>
      <c r="T303" s="265"/>
      <c r="U303" s="265"/>
      <c r="V303" s="265"/>
      <c r="W303" s="265"/>
      <c r="X303" s="265"/>
      <c r="Y303" s="265"/>
      <c r="Z303" s="265"/>
      <c r="AA303" s="265"/>
      <c r="AB303" s="265"/>
      <c r="AC303" s="265"/>
      <c r="AD303" s="265"/>
      <c r="AE303" s="265"/>
      <c r="AF303" s="265"/>
      <c r="AG303" s="265"/>
      <c r="AH303" s="265"/>
      <c r="AI303" s="265"/>
      <c r="AJ303" s="265"/>
      <c r="AK303" s="265"/>
      <c r="AL303" s="265"/>
      <c r="AM303" s="265"/>
      <c r="AN303" s="265"/>
      <c r="AO303" s="265"/>
      <c r="AP303" s="265"/>
      <c r="AQ303" s="288"/>
      <c r="AR303" s="265"/>
      <c r="AS303" s="288"/>
      <c r="AT303" s="288"/>
      <c r="AU303" s="288"/>
      <c r="AV303" s="288"/>
      <c r="AW303" s="288"/>
      <c r="AX303" s="288"/>
      <c r="AY303" s="288"/>
      <c r="AZ303" s="288"/>
      <c r="BA303" s="288"/>
      <c r="BB303" s="288"/>
      <c r="BC303" s="288"/>
      <c r="BD303" s="288"/>
      <c r="BE303" s="288"/>
      <c r="BF303" s="288"/>
      <c r="BG303" s="288"/>
      <c r="BH303" s="288"/>
      <c r="BI303" s="288"/>
      <c r="BJ303" s="288"/>
      <c r="BK303" s="288"/>
      <c r="BL303" s="288"/>
      <c r="BM303" s="288"/>
      <c r="BN303" s="288"/>
      <c r="BO303" s="288"/>
      <c r="BP303" s="288"/>
      <c r="BQ303" s="288"/>
      <c r="BR303" s="288"/>
      <c r="BS303" s="288"/>
      <c r="BT303" s="288"/>
      <c r="BU303" s="288"/>
      <c r="CK303" s="288"/>
      <c r="CL303" s="288"/>
      <c r="CM303" s="288"/>
      <c r="CN303" s="288"/>
      <c r="CO303" s="288"/>
      <c r="CP303" s="288"/>
      <c r="CQ303" s="288"/>
      <c r="CR303" s="288"/>
      <c r="CS303" s="288"/>
      <c r="CT303" s="288"/>
      <c r="CU303" s="288"/>
      <c r="CV303" s="288"/>
      <c r="CW303" s="288"/>
      <c r="CX303" s="288"/>
      <c r="CY303" s="288"/>
      <c r="CZ303" s="288"/>
      <c r="DA303" s="288"/>
      <c r="DB303" s="288"/>
      <c r="DC303" s="288"/>
      <c r="DD303" s="288"/>
      <c r="DE303" s="288"/>
      <c r="DF303" s="288"/>
      <c r="DG303" s="288"/>
      <c r="DH303" s="288"/>
      <c r="DI303" s="288"/>
      <c r="DJ303" s="288"/>
      <c r="DK303" s="288"/>
      <c r="DL303" s="288"/>
      <c r="DM303" s="288"/>
      <c r="DN303" s="288"/>
      <c r="DO303" s="288"/>
      <c r="DP303" s="288"/>
      <c r="DQ303" s="288"/>
      <c r="DR303" s="288"/>
      <c r="DS303" s="288"/>
      <c r="DT303" s="288"/>
      <c r="DU303" s="288"/>
      <c r="DV303" s="288"/>
      <c r="DW303" s="288"/>
      <c r="DX303" s="288"/>
      <c r="DY303" s="288"/>
      <c r="DZ303" s="288"/>
      <c r="EA303" s="288"/>
      <c r="EB303" s="288"/>
      <c r="EC303" s="288"/>
    </row>
    <row r="304" spans="1:133" s="291" customFormat="1">
      <c r="A304" s="288"/>
      <c r="B304" s="353"/>
      <c r="C304" s="353"/>
      <c r="D304" s="353"/>
      <c r="E304" s="279"/>
      <c r="F304" s="279"/>
      <c r="G304" s="278"/>
      <c r="H304" s="278"/>
      <c r="I304" s="278"/>
      <c r="J304" s="279"/>
      <c r="K304" s="352"/>
      <c r="L304" s="290"/>
      <c r="M304" s="290"/>
      <c r="N304" s="288"/>
      <c r="O304" s="288"/>
      <c r="P304" s="288"/>
      <c r="Q304" s="288"/>
      <c r="R304" s="288"/>
      <c r="S304" s="265"/>
      <c r="T304" s="265"/>
      <c r="U304" s="265"/>
      <c r="V304" s="265"/>
      <c r="W304" s="265"/>
      <c r="X304" s="265"/>
      <c r="Y304" s="265"/>
      <c r="Z304" s="265"/>
      <c r="AA304" s="265"/>
      <c r="AB304" s="265"/>
      <c r="AC304" s="265"/>
      <c r="AD304" s="265"/>
      <c r="AE304" s="265"/>
      <c r="AF304" s="265"/>
      <c r="AG304" s="265"/>
      <c r="AH304" s="265"/>
      <c r="AI304" s="265"/>
      <c r="AJ304" s="265"/>
      <c r="AK304" s="265"/>
      <c r="AL304" s="265"/>
      <c r="AM304" s="265"/>
      <c r="AN304" s="265"/>
      <c r="AO304" s="265"/>
      <c r="AP304" s="265"/>
      <c r="AQ304" s="288"/>
      <c r="AR304" s="265"/>
      <c r="AS304" s="288"/>
      <c r="AT304" s="288"/>
      <c r="AU304" s="288"/>
      <c r="AV304" s="288"/>
      <c r="AW304" s="288"/>
      <c r="AX304" s="288"/>
      <c r="AY304" s="288"/>
      <c r="AZ304" s="288"/>
      <c r="BA304" s="288"/>
      <c r="BB304" s="288"/>
      <c r="BC304" s="288"/>
      <c r="BD304" s="288"/>
      <c r="BE304" s="288"/>
      <c r="BF304" s="288"/>
      <c r="BG304" s="288"/>
      <c r="BH304" s="288"/>
      <c r="BI304" s="288"/>
      <c r="BJ304" s="288"/>
      <c r="BK304" s="288"/>
      <c r="BL304" s="288"/>
      <c r="BM304" s="288"/>
      <c r="BN304" s="288"/>
      <c r="BO304" s="288"/>
      <c r="BP304" s="288"/>
      <c r="BQ304" s="288"/>
      <c r="BR304" s="288"/>
      <c r="BS304" s="288"/>
      <c r="BT304" s="288"/>
      <c r="BU304" s="288"/>
      <c r="CK304" s="288"/>
      <c r="CL304" s="288"/>
      <c r="CM304" s="288"/>
      <c r="CN304" s="288"/>
      <c r="CO304" s="288"/>
      <c r="CP304" s="288"/>
      <c r="CQ304" s="288"/>
      <c r="CR304" s="288"/>
      <c r="CS304" s="288"/>
      <c r="CT304" s="288"/>
      <c r="CU304" s="288"/>
      <c r="CV304" s="288"/>
      <c r="CW304" s="288"/>
      <c r="CX304" s="288"/>
      <c r="CY304" s="288"/>
      <c r="CZ304" s="288"/>
      <c r="DA304" s="288"/>
      <c r="DB304" s="288"/>
      <c r="DC304" s="288"/>
      <c r="DD304" s="288"/>
      <c r="DE304" s="288"/>
      <c r="DF304" s="288"/>
      <c r="DG304" s="288"/>
      <c r="DH304" s="288"/>
      <c r="DI304" s="288"/>
      <c r="DJ304" s="288"/>
      <c r="DK304" s="288"/>
      <c r="DL304" s="288"/>
      <c r="DM304" s="288"/>
      <c r="DN304" s="288"/>
      <c r="DO304" s="288"/>
      <c r="DP304" s="288"/>
      <c r="DQ304" s="288"/>
      <c r="DR304" s="288"/>
      <c r="DS304" s="288"/>
      <c r="DT304" s="288"/>
      <c r="DU304" s="288"/>
      <c r="DV304" s="288"/>
      <c r="DW304" s="288"/>
      <c r="DX304" s="288"/>
      <c r="DY304" s="288"/>
      <c r="DZ304" s="288"/>
      <c r="EA304" s="288"/>
      <c r="EB304" s="288"/>
      <c r="EC304" s="288"/>
    </row>
    <row r="305" spans="1:133" s="291" customFormat="1">
      <c r="A305" s="288"/>
      <c r="B305" s="353"/>
      <c r="C305" s="353"/>
      <c r="D305" s="353"/>
      <c r="E305" s="279"/>
      <c r="F305" s="279"/>
      <c r="G305" s="278"/>
      <c r="H305" s="278"/>
      <c r="I305" s="278"/>
      <c r="J305" s="279"/>
      <c r="K305" s="352"/>
      <c r="L305" s="290"/>
      <c r="M305" s="290"/>
      <c r="N305" s="288"/>
      <c r="O305" s="288"/>
      <c r="P305" s="288"/>
      <c r="Q305" s="288"/>
      <c r="R305" s="288"/>
      <c r="S305" s="265"/>
      <c r="T305" s="265"/>
      <c r="U305" s="265"/>
      <c r="V305" s="265"/>
      <c r="W305" s="265"/>
      <c r="X305" s="265"/>
      <c r="Y305" s="265"/>
      <c r="Z305" s="265"/>
      <c r="AA305" s="265"/>
      <c r="AB305" s="265"/>
      <c r="AC305" s="265"/>
      <c r="AD305" s="265"/>
      <c r="AE305" s="265"/>
      <c r="AF305" s="265"/>
      <c r="AG305" s="265"/>
      <c r="AH305" s="265"/>
      <c r="AI305" s="265"/>
      <c r="AJ305" s="265"/>
      <c r="AK305" s="265"/>
      <c r="AL305" s="265"/>
      <c r="AM305" s="265"/>
      <c r="AN305" s="265"/>
      <c r="AO305" s="265"/>
      <c r="AP305" s="265"/>
      <c r="AQ305" s="288"/>
      <c r="AR305" s="265"/>
      <c r="AS305" s="288"/>
      <c r="AT305" s="288"/>
      <c r="AU305" s="288"/>
      <c r="AV305" s="288"/>
      <c r="AW305" s="288"/>
      <c r="AX305" s="288"/>
      <c r="AY305" s="288"/>
      <c r="AZ305" s="288"/>
      <c r="BA305" s="288"/>
      <c r="BB305" s="288"/>
      <c r="BC305" s="288"/>
      <c r="BD305" s="288"/>
      <c r="BE305" s="288"/>
      <c r="BF305" s="288"/>
      <c r="BG305" s="288"/>
      <c r="BH305" s="288"/>
      <c r="BI305" s="288"/>
      <c r="BJ305" s="288"/>
      <c r="BK305" s="288"/>
      <c r="BL305" s="288"/>
      <c r="BM305" s="288"/>
      <c r="BN305" s="288"/>
      <c r="BO305" s="288"/>
      <c r="BP305" s="288"/>
      <c r="BQ305" s="288"/>
      <c r="BR305" s="288"/>
      <c r="BS305" s="288"/>
      <c r="BT305" s="288"/>
      <c r="BU305" s="288"/>
      <c r="CK305" s="288"/>
      <c r="CL305" s="288"/>
      <c r="CM305" s="288"/>
      <c r="CN305" s="288"/>
      <c r="CO305" s="288"/>
      <c r="CP305" s="288"/>
      <c r="CQ305" s="288"/>
      <c r="CR305" s="288"/>
      <c r="CS305" s="288"/>
      <c r="CT305" s="288"/>
      <c r="CU305" s="288"/>
      <c r="CV305" s="288"/>
      <c r="CW305" s="288"/>
      <c r="CX305" s="288"/>
      <c r="CY305" s="288"/>
      <c r="CZ305" s="288"/>
      <c r="DA305" s="288"/>
      <c r="DB305" s="288"/>
      <c r="DC305" s="288"/>
      <c r="DD305" s="288"/>
      <c r="DE305" s="288"/>
      <c r="DF305" s="288"/>
      <c r="DG305" s="288"/>
      <c r="DH305" s="288"/>
      <c r="DI305" s="288"/>
      <c r="DJ305" s="288"/>
      <c r="DK305" s="288"/>
      <c r="DL305" s="288"/>
      <c r="DM305" s="288"/>
      <c r="DN305" s="288"/>
      <c r="DO305" s="288"/>
      <c r="DP305" s="288"/>
      <c r="DQ305" s="288"/>
      <c r="DR305" s="288"/>
      <c r="DS305" s="288"/>
      <c r="DT305" s="288"/>
      <c r="DU305" s="288"/>
      <c r="DV305" s="288"/>
      <c r="DW305" s="288"/>
      <c r="DX305" s="288"/>
      <c r="DY305" s="288"/>
      <c r="DZ305" s="288"/>
      <c r="EA305" s="288"/>
      <c r="EB305" s="288"/>
      <c r="EC305" s="288"/>
    </row>
    <row r="306" spans="1:133" s="291" customFormat="1">
      <c r="A306" s="288"/>
      <c r="B306" s="353"/>
      <c r="C306" s="353"/>
      <c r="D306" s="353"/>
      <c r="E306" s="279"/>
      <c r="F306" s="279"/>
      <c r="G306" s="278"/>
      <c r="H306" s="278"/>
      <c r="I306" s="278"/>
      <c r="J306" s="279"/>
      <c r="K306" s="352"/>
      <c r="L306" s="290"/>
      <c r="M306" s="290"/>
      <c r="N306" s="288"/>
      <c r="O306" s="288"/>
      <c r="P306" s="288"/>
      <c r="Q306" s="288"/>
      <c r="R306" s="288"/>
      <c r="S306" s="265"/>
      <c r="T306" s="265"/>
      <c r="U306" s="265"/>
      <c r="V306" s="265"/>
      <c r="W306" s="265"/>
      <c r="X306" s="265"/>
      <c r="Y306" s="265"/>
      <c r="Z306" s="265"/>
      <c r="AA306" s="265"/>
      <c r="AB306" s="265"/>
      <c r="AC306" s="265"/>
      <c r="AD306" s="265"/>
      <c r="AE306" s="265"/>
      <c r="AF306" s="265"/>
      <c r="AG306" s="265"/>
      <c r="AH306" s="265"/>
      <c r="AI306" s="265"/>
      <c r="AJ306" s="265"/>
      <c r="AK306" s="265"/>
      <c r="AL306" s="265"/>
      <c r="AM306" s="265"/>
      <c r="AN306" s="265"/>
      <c r="AO306" s="265"/>
      <c r="AP306" s="265"/>
      <c r="AQ306" s="288"/>
      <c r="AR306" s="265"/>
      <c r="AS306" s="288"/>
      <c r="AT306" s="288"/>
      <c r="AU306" s="288"/>
      <c r="AV306" s="288"/>
      <c r="AW306" s="288"/>
      <c r="AX306" s="288"/>
      <c r="AY306" s="288"/>
      <c r="AZ306" s="288"/>
      <c r="BA306" s="288"/>
      <c r="BB306" s="288"/>
      <c r="BC306" s="288"/>
      <c r="BD306" s="288"/>
      <c r="BE306" s="288"/>
      <c r="BF306" s="288"/>
      <c r="BG306" s="288"/>
      <c r="BH306" s="288"/>
      <c r="BI306" s="288"/>
      <c r="BJ306" s="288"/>
      <c r="BK306" s="288"/>
      <c r="BL306" s="288"/>
      <c r="BM306" s="288"/>
      <c r="BN306" s="288"/>
      <c r="BO306" s="288"/>
      <c r="BP306" s="288"/>
      <c r="BQ306" s="288"/>
      <c r="BR306" s="288"/>
      <c r="BS306" s="288"/>
      <c r="BT306" s="288"/>
      <c r="BU306" s="288"/>
      <c r="CK306" s="288"/>
      <c r="CL306" s="288"/>
      <c r="CM306" s="288"/>
      <c r="CN306" s="288"/>
      <c r="CO306" s="288"/>
      <c r="CP306" s="288"/>
      <c r="CQ306" s="288"/>
      <c r="CR306" s="288"/>
      <c r="CS306" s="288"/>
      <c r="CT306" s="288"/>
      <c r="CU306" s="288"/>
      <c r="CV306" s="288"/>
      <c r="CW306" s="288"/>
      <c r="CX306" s="288"/>
      <c r="CY306" s="288"/>
      <c r="CZ306" s="288"/>
      <c r="DA306" s="288"/>
      <c r="DB306" s="288"/>
      <c r="DC306" s="288"/>
      <c r="DD306" s="288"/>
      <c r="DE306" s="288"/>
      <c r="DF306" s="288"/>
      <c r="DG306" s="288"/>
      <c r="DH306" s="288"/>
      <c r="DI306" s="288"/>
      <c r="DJ306" s="288"/>
      <c r="DK306" s="288"/>
      <c r="DL306" s="288"/>
      <c r="DM306" s="288"/>
      <c r="DN306" s="288"/>
      <c r="DO306" s="288"/>
      <c r="DP306" s="288"/>
      <c r="DQ306" s="288"/>
      <c r="DR306" s="288"/>
      <c r="DS306" s="288"/>
      <c r="DT306" s="288"/>
      <c r="DU306" s="288"/>
      <c r="DV306" s="288"/>
      <c r="DW306" s="288"/>
      <c r="DX306" s="288"/>
      <c r="DY306" s="288"/>
      <c r="DZ306" s="288"/>
      <c r="EA306" s="288"/>
      <c r="EB306" s="288"/>
      <c r="EC306" s="288"/>
    </row>
    <row r="307" spans="1:133" s="291" customFormat="1">
      <c r="A307" s="288"/>
      <c r="B307" s="353"/>
      <c r="C307" s="353"/>
      <c r="D307" s="353"/>
      <c r="E307" s="279"/>
      <c r="F307" s="279"/>
      <c r="G307" s="278"/>
      <c r="H307" s="278"/>
      <c r="I307" s="278"/>
      <c r="J307" s="279"/>
      <c r="K307" s="352"/>
      <c r="L307" s="290"/>
      <c r="M307" s="290"/>
      <c r="N307" s="288"/>
      <c r="O307" s="288"/>
      <c r="P307" s="288"/>
      <c r="Q307" s="288"/>
      <c r="R307" s="288"/>
      <c r="S307" s="265"/>
      <c r="T307" s="265"/>
      <c r="U307" s="265"/>
      <c r="V307" s="265"/>
      <c r="W307" s="265"/>
      <c r="X307" s="265"/>
      <c r="Y307" s="265"/>
      <c r="Z307" s="265"/>
      <c r="AA307" s="265"/>
      <c r="AB307" s="265"/>
      <c r="AC307" s="265"/>
      <c r="AD307" s="265"/>
      <c r="AE307" s="265"/>
      <c r="AF307" s="265"/>
      <c r="AG307" s="265"/>
      <c r="AH307" s="265"/>
      <c r="AI307" s="265"/>
      <c r="AJ307" s="265"/>
      <c r="AK307" s="265"/>
      <c r="AL307" s="265"/>
      <c r="AM307" s="265"/>
      <c r="AN307" s="265"/>
      <c r="AO307" s="265"/>
      <c r="AP307" s="265"/>
      <c r="AQ307" s="288"/>
      <c r="AR307" s="265"/>
      <c r="AS307" s="288"/>
      <c r="AT307" s="288"/>
      <c r="AU307" s="288"/>
      <c r="AV307" s="288"/>
      <c r="AW307" s="288"/>
      <c r="AX307" s="288"/>
      <c r="AY307" s="288"/>
      <c r="AZ307" s="288"/>
      <c r="BA307" s="288"/>
      <c r="BB307" s="288"/>
      <c r="BC307" s="288"/>
      <c r="BD307" s="288"/>
      <c r="BE307" s="288"/>
      <c r="BF307" s="288"/>
      <c r="BG307" s="288"/>
      <c r="BH307" s="288"/>
      <c r="BI307" s="288"/>
      <c r="BJ307" s="288"/>
      <c r="BK307" s="288"/>
      <c r="BL307" s="288"/>
      <c r="BM307" s="288"/>
      <c r="BN307" s="288"/>
      <c r="BO307" s="288"/>
      <c r="BP307" s="288"/>
      <c r="BQ307" s="288"/>
      <c r="BR307" s="288"/>
      <c r="BS307" s="288"/>
      <c r="BT307" s="288"/>
      <c r="BU307" s="288"/>
      <c r="CK307" s="288"/>
      <c r="CL307" s="288"/>
      <c r="CM307" s="288"/>
      <c r="CN307" s="288"/>
      <c r="CO307" s="288"/>
      <c r="CP307" s="288"/>
      <c r="CQ307" s="288"/>
      <c r="CR307" s="288"/>
      <c r="CS307" s="288"/>
      <c r="CT307" s="288"/>
      <c r="CU307" s="288"/>
      <c r="CV307" s="288"/>
      <c r="CW307" s="288"/>
      <c r="CX307" s="288"/>
      <c r="CY307" s="288"/>
      <c r="CZ307" s="288"/>
      <c r="DA307" s="288"/>
      <c r="DB307" s="288"/>
      <c r="DC307" s="288"/>
      <c r="DD307" s="288"/>
      <c r="DE307" s="288"/>
      <c r="DF307" s="288"/>
      <c r="DG307" s="288"/>
      <c r="DH307" s="288"/>
      <c r="DI307" s="288"/>
      <c r="DJ307" s="288"/>
      <c r="DK307" s="288"/>
      <c r="DL307" s="288"/>
      <c r="DM307" s="288"/>
      <c r="DN307" s="288"/>
      <c r="DO307" s="288"/>
      <c r="DP307" s="288"/>
      <c r="DQ307" s="288"/>
      <c r="DR307" s="288"/>
      <c r="DS307" s="288"/>
      <c r="DT307" s="288"/>
      <c r="DU307" s="288"/>
      <c r="DV307" s="288"/>
      <c r="DW307" s="288"/>
      <c r="DX307" s="288"/>
      <c r="DY307" s="288"/>
      <c r="DZ307" s="288"/>
      <c r="EA307" s="288"/>
      <c r="EB307" s="288"/>
      <c r="EC307" s="288"/>
    </row>
    <row r="308" spans="1:133" s="291" customFormat="1">
      <c r="A308" s="288"/>
      <c r="B308" s="353"/>
      <c r="C308" s="353"/>
      <c r="D308" s="353"/>
      <c r="E308" s="279"/>
      <c r="F308" s="279"/>
      <c r="G308" s="278"/>
      <c r="H308" s="278"/>
      <c r="I308" s="278"/>
      <c r="J308" s="279"/>
      <c r="K308" s="352"/>
      <c r="L308" s="290"/>
      <c r="M308" s="290"/>
      <c r="N308" s="288"/>
      <c r="O308" s="288"/>
      <c r="P308" s="288"/>
      <c r="Q308" s="288"/>
      <c r="R308" s="288"/>
      <c r="S308" s="265"/>
      <c r="T308" s="265"/>
      <c r="U308" s="265"/>
      <c r="V308" s="265"/>
      <c r="W308" s="265"/>
      <c r="X308" s="265"/>
      <c r="Y308" s="265"/>
      <c r="Z308" s="265"/>
      <c r="AA308" s="265"/>
      <c r="AB308" s="265"/>
      <c r="AC308" s="265"/>
      <c r="AD308" s="265"/>
      <c r="AE308" s="265"/>
      <c r="AF308" s="265"/>
      <c r="AG308" s="265"/>
      <c r="AH308" s="265"/>
      <c r="AI308" s="265"/>
      <c r="AJ308" s="265"/>
      <c r="AK308" s="265"/>
      <c r="AL308" s="265"/>
      <c r="AM308" s="265"/>
      <c r="AN308" s="265"/>
      <c r="AO308" s="265"/>
      <c r="AP308" s="265"/>
      <c r="AQ308" s="288"/>
      <c r="AR308" s="265"/>
      <c r="AS308" s="288"/>
      <c r="AT308" s="288"/>
      <c r="AU308" s="288"/>
      <c r="AV308" s="288"/>
      <c r="AW308" s="288"/>
      <c r="AX308" s="288"/>
      <c r="AY308" s="288"/>
      <c r="AZ308" s="288"/>
      <c r="BA308" s="288"/>
      <c r="BB308" s="288"/>
      <c r="BC308" s="288"/>
      <c r="BD308" s="288"/>
      <c r="BE308" s="288"/>
      <c r="BF308" s="288"/>
      <c r="BG308" s="288"/>
      <c r="BH308" s="288"/>
      <c r="BI308" s="288"/>
      <c r="BJ308" s="288"/>
      <c r="BK308" s="288"/>
      <c r="BL308" s="288"/>
      <c r="BM308" s="288"/>
      <c r="BN308" s="288"/>
      <c r="BO308" s="288"/>
      <c r="BP308" s="288"/>
      <c r="BQ308" s="288"/>
      <c r="BR308" s="288"/>
      <c r="BS308" s="288"/>
      <c r="BT308" s="288"/>
      <c r="BU308" s="288"/>
      <c r="CK308" s="288"/>
      <c r="CL308" s="288"/>
      <c r="CM308" s="288"/>
      <c r="CN308" s="288"/>
      <c r="CO308" s="288"/>
      <c r="CP308" s="288"/>
      <c r="CQ308" s="288"/>
      <c r="CR308" s="288"/>
      <c r="CS308" s="288"/>
      <c r="CT308" s="288"/>
      <c r="CU308" s="288"/>
      <c r="CV308" s="288"/>
      <c r="CW308" s="288"/>
      <c r="CX308" s="288"/>
      <c r="CY308" s="288"/>
      <c r="CZ308" s="288"/>
      <c r="DA308" s="288"/>
      <c r="DB308" s="288"/>
      <c r="DC308" s="288"/>
      <c r="DD308" s="288"/>
      <c r="DE308" s="288"/>
      <c r="DF308" s="288"/>
      <c r="DG308" s="288"/>
      <c r="DH308" s="288"/>
      <c r="DI308" s="288"/>
      <c r="DJ308" s="288"/>
      <c r="DK308" s="288"/>
      <c r="DL308" s="288"/>
      <c r="DM308" s="288"/>
      <c r="DN308" s="288"/>
      <c r="DO308" s="288"/>
      <c r="DP308" s="288"/>
      <c r="DQ308" s="288"/>
      <c r="DR308" s="288"/>
      <c r="DS308" s="288"/>
      <c r="DT308" s="288"/>
      <c r="DU308" s="288"/>
      <c r="DV308" s="288"/>
      <c r="DW308" s="288"/>
      <c r="DX308" s="288"/>
      <c r="DY308" s="288"/>
      <c r="DZ308" s="288"/>
      <c r="EA308" s="288"/>
      <c r="EB308" s="288"/>
      <c r="EC308" s="288"/>
    </row>
    <row r="309" spans="1:133" s="291" customFormat="1">
      <c r="A309" s="288"/>
      <c r="B309" s="353"/>
      <c r="C309" s="353"/>
      <c r="D309" s="353"/>
      <c r="E309" s="279"/>
      <c r="F309" s="279"/>
      <c r="G309" s="278"/>
      <c r="H309" s="278"/>
      <c r="I309" s="278"/>
      <c r="J309" s="279"/>
      <c r="K309" s="352"/>
      <c r="L309" s="290"/>
      <c r="M309" s="290"/>
      <c r="N309" s="288"/>
      <c r="O309" s="288"/>
      <c r="P309" s="288"/>
      <c r="Q309" s="288"/>
      <c r="R309" s="288"/>
      <c r="S309" s="265"/>
      <c r="T309" s="265"/>
      <c r="U309" s="265"/>
      <c r="V309" s="265"/>
      <c r="W309" s="265"/>
      <c r="X309" s="265"/>
      <c r="Y309" s="265"/>
      <c r="Z309" s="265"/>
      <c r="AA309" s="265"/>
      <c r="AB309" s="265"/>
      <c r="AC309" s="265"/>
      <c r="AD309" s="265"/>
      <c r="AE309" s="265"/>
      <c r="AF309" s="265"/>
      <c r="AG309" s="265"/>
      <c r="AH309" s="265"/>
      <c r="AI309" s="265"/>
      <c r="AJ309" s="265"/>
      <c r="AK309" s="265"/>
      <c r="AL309" s="265"/>
      <c r="AM309" s="265"/>
      <c r="AN309" s="265"/>
      <c r="AO309" s="265"/>
      <c r="AP309" s="265"/>
      <c r="AQ309" s="288"/>
      <c r="AR309" s="265"/>
      <c r="AS309" s="288"/>
      <c r="AT309" s="288"/>
      <c r="AU309" s="288"/>
      <c r="AV309" s="288"/>
      <c r="AW309" s="288"/>
      <c r="AX309" s="288"/>
      <c r="AY309" s="288"/>
      <c r="AZ309" s="288"/>
      <c r="BA309" s="288"/>
      <c r="BB309" s="288"/>
      <c r="BC309" s="288"/>
      <c r="BD309" s="288"/>
      <c r="BE309" s="288"/>
      <c r="BF309" s="288"/>
      <c r="BG309" s="288"/>
      <c r="BH309" s="288"/>
      <c r="BI309" s="288"/>
      <c r="BJ309" s="288"/>
      <c r="BK309" s="288"/>
      <c r="BL309" s="288"/>
      <c r="BM309" s="288"/>
      <c r="BN309" s="288"/>
      <c r="BO309" s="288"/>
      <c r="BP309" s="288"/>
      <c r="BQ309" s="288"/>
      <c r="BR309" s="288"/>
      <c r="BS309" s="288"/>
      <c r="BT309" s="288"/>
      <c r="BU309" s="288"/>
      <c r="CK309" s="288"/>
      <c r="CL309" s="288"/>
      <c r="CM309" s="288"/>
      <c r="CN309" s="288"/>
      <c r="CO309" s="288"/>
      <c r="CP309" s="288"/>
      <c r="CQ309" s="288"/>
      <c r="CR309" s="288"/>
      <c r="CS309" s="288"/>
      <c r="CT309" s="288"/>
      <c r="CU309" s="288"/>
      <c r="CV309" s="288"/>
      <c r="CW309" s="288"/>
      <c r="CX309" s="288"/>
      <c r="CY309" s="288"/>
      <c r="CZ309" s="288"/>
      <c r="DA309" s="288"/>
      <c r="DB309" s="288"/>
      <c r="DC309" s="288"/>
      <c r="DD309" s="288"/>
      <c r="DE309" s="288"/>
      <c r="DF309" s="288"/>
      <c r="DG309" s="288"/>
      <c r="DH309" s="288"/>
      <c r="DI309" s="288"/>
      <c r="DJ309" s="288"/>
      <c r="DK309" s="288"/>
      <c r="DL309" s="288"/>
      <c r="DM309" s="288"/>
      <c r="DN309" s="288"/>
      <c r="DO309" s="288"/>
      <c r="DP309" s="288"/>
      <c r="DQ309" s="288"/>
      <c r="DR309" s="288"/>
      <c r="DS309" s="288"/>
      <c r="DT309" s="288"/>
      <c r="DU309" s="288"/>
      <c r="DV309" s="288"/>
      <c r="DW309" s="288"/>
      <c r="DX309" s="288"/>
      <c r="DY309" s="288"/>
      <c r="DZ309" s="288"/>
      <c r="EA309" s="288"/>
      <c r="EB309" s="288"/>
      <c r="EC309" s="288"/>
    </row>
    <row r="310" spans="1:133" s="291" customFormat="1">
      <c r="A310" s="288"/>
      <c r="B310" s="353"/>
      <c r="C310" s="353"/>
      <c r="D310" s="353"/>
      <c r="E310" s="279"/>
      <c r="F310" s="279"/>
      <c r="G310" s="278"/>
      <c r="H310" s="278"/>
      <c r="I310" s="278"/>
      <c r="J310" s="279"/>
      <c r="K310" s="352"/>
      <c r="L310" s="290"/>
      <c r="M310" s="290"/>
      <c r="N310" s="288"/>
      <c r="O310" s="288"/>
      <c r="P310" s="288"/>
      <c r="Q310" s="288"/>
      <c r="R310" s="288"/>
      <c r="S310" s="265"/>
      <c r="T310" s="265"/>
      <c r="U310" s="265"/>
      <c r="V310" s="265"/>
      <c r="W310" s="265"/>
      <c r="X310" s="265"/>
      <c r="Y310" s="265"/>
      <c r="Z310" s="265"/>
      <c r="AA310" s="265"/>
      <c r="AB310" s="265"/>
      <c r="AC310" s="265"/>
      <c r="AD310" s="265"/>
      <c r="AE310" s="265"/>
      <c r="AF310" s="265"/>
      <c r="AG310" s="265"/>
      <c r="AH310" s="265"/>
      <c r="AI310" s="265"/>
      <c r="AJ310" s="265"/>
      <c r="AK310" s="265"/>
      <c r="AL310" s="265"/>
      <c r="AM310" s="265"/>
      <c r="AN310" s="265"/>
      <c r="AO310" s="265"/>
      <c r="AP310" s="265"/>
      <c r="AQ310" s="288"/>
      <c r="AR310" s="265"/>
      <c r="AS310" s="288"/>
      <c r="AT310" s="288"/>
      <c r="AU310" s="288"/>
      <c r="AV310" s="288"/>
      <c r="AW310" s="288"/>
      <c r="AX310" s="288"/>
      <c r="AY310" s="288"/>
      <c r="AZ310" s="288"/>
      <c r="BA310" s="288"/>
      <c r="BB310" s="288"/>
      <c r="BC310" s="288"/>
      <c r="BD310" s="288"/>
      <c r="BE310" s="288"/>
      <c r="BF310" s="288"/>
      <c r="BG310" s="288"/>
      <c r="BH310" s="288"/>
      <c r="BI310" s="288"/>
      <c r="BJ310" s="288"/>
      <c r="BK310" s="288"/>
      <c r="BL310" s="288"/>
      <c r="BM310" s="288"/>
      <c r="BN310" s="288"/>
      <c r="BO310" s="288"/>
      <c r="BP310" s="288"/>
      <c r="BQ310" s="288"/>
      <c r="BR310" s="288"/>
      <c r="BS310" s="288"/>
      <c r="BT310" s="288"/>
      <c r="BU310" s="288"/>
      <c r="CK310" s="288"/>
      <c r="CL310" s="288"/>
      <c r="CM310" s="288"/>
      <c r="CN310" s="288"/>
      <c r="CO310" s="288"/>
      <c r="CP310" s="288"/>
      <c r="CQ310" s="288"/>
      <c r="CR310" s="288"/>
      <c r="CS310" s="288"/>
      <c r="CT310" s="288"/>
      <c r="CU310" s="288"/>
      <c r="CV310" s="288"/>
      <c r="CW310" s="288"/>
      <c r="CX310" s="288"/>
      <c r="CY310" s="288"/>
      <c r="CZ310" s="288"/>
      <c r="DA310" s="288"/>
      <c r="DB310" s="288"/>
      <c r="DC310" s="288"/>
      <c r="DD310" s="288"/>
      <c r="DE310" s="288"/>
      <c r="DF310" s="288"/>
      <c r="DG310" s="288"/>
      <c r="DH310" s="288"/>
      <c r="DI310" s="288"/>
      <c r="DJ310" s="288"/>
      <c r="DK310" s="288"/>
      <c r="DL310" s="288"/>
      <c r="DM310" s="288"/>
      <c r="DN310" s="288"/>
      <c r="DO310" s="288"/>
      <c r="DP310" s="288"/>
      <c r="DQ310" s="288"/>
      <c r="DR310" s="288"/>
      <c r="DS310" s="288"/>
      <c r="DT310" s="288"/>
      <c r="DU310" s="288"/>
      <c r="DV310" s="288"/>
      <c r="DW310" s="288"/>
      <c r="DX310" s="288"/>
      <c r="DY310" s="288"/>
      <c r="DZ310" s="288"/>
      <c r="EA310" s="288"/>
      <c r="EB310" s="288"/>
      <c r="EC310" s="288"/>
    </row>
    <row r="311" spans="1:133" s="291" customFormat="1">
      <c r="A311" s="288"/>
      <c r="B311" s="353"/>
      <c r="C311" s="353"/>
      <c r="D311" s="353"/>
      <c r="E311" s="279"/>
      <c r="F311" s="279"/>
      <c r="G311" s="278"/>
      <c r="H311" s="278"/>
      <c r="I311" s="278"/>
      <c r="J311" s="279"/>
      <c r="K311" s="352"/>
      <c r="L311" s="290"/>
      <c r="M311" s="290"/>
      <c r="N311" s="288"/>
      <c r="O311" s="288"/>
      <c r="P311" s="288"/>
      <c r="Q311" s="288"/>
      <c r="R311" s="288"/>
      <c r="S311" s="265"/>
      <c r="T311" s="265"/>
      <c r="U311" s="265"/>
      <c r="V311" s="265"/>
      <c r="W311" s="265"/>
      <c r="X311" s="265"/>
      <c r="Y311" s="265"/>
      <c r="Z311" s="265"/>
      <c r="AA311" s="265"/>
      <c r="AB311" s="265"/>
      <c r="AC311" s="265"/>
      <c r="AD311" s="265"/>
      <c r="AE311" s="265"/>
      <c r="AF311" s="265"/>
      <c r="AG311" s="265"/>
      <c r="AH311" s="265"/>
      <c r="AI311" s="265"/>
      <c r="AJ311" s="265"/>
      <c r="AK311" s="265"/>
      <c r="AL311" s="265"/>
      <c r="AM311" s="265"/>
      <c r="AN311" s="265"/>
      <c r="AO311" s="265"/>
      <c r="AP311" s="265"/>
      <c r="AQ311" s="288"/>
      <c r="AR311" s="265"/>
      <c r="AS311" s="288"/>
      <c r="AT311" s="288"/>
      <c r="AU311" s="288"/>
      <c r="AV311" s="288"/>
      <c r="AW311" s="288"/>
      <c r="AX311" s="288"/>
      <c r="AY311" s="288"/>
      <c r="AZ311" s="288"/>
      <c r="BA311" s="288"/>
      <c r="BB311" s="288"/>
      <c r="BC311" s="288"/>
      <c r="BD311" s="288"/>
      <c r="BE311" s="288"/>
      <c r="BF311" s="288"/>
      <c r="BG311" s="288"/>
      <c r="BH311" s="288"/>
      <c r="BI311" s="288"/>
      <c r="BJ311" s="288"/>
      <c r="BK311" s="288"/>
      <c r="BL311" s="288"/>
      <c r="BM311" s="288"/>
      <c r="BN311" s="288"/>
      <c r="BO311" s="288"/>
      <c r="BP311" s="288"/>
      <c r="BQ311" s="288"/>
      <c r="BR311" s="288"/>
      <c r="BS311" s="288"/>
      <c r="BT311" s="288"/>
      <c r="BU311" s="288"/>
      <c r="CK311" s="288"/>
      <c r="CL311" s="288"/>
      <c r="CM311" s="288"/>
      <c r="CN311" s="288"/>
      <c r="CO311" s="288"/>
      <c r="CP311" s="288"/>
      <c r="CQ311" s="288"/>
      <c r="CR311" s="288"/>
      <c r="CS311" s="288"/>
      <c r="CT311" s="288"/>
      <c r="CU311" s="288"/>
      <c r="CV311" s="288"/>
      <c r="CW311" s="288"/>
      <c r="CX311" s="288"/>
      <c r="CY311" s="288"/>
      <c r="CZ311" s="288"/>
      <c r="DA311" s="288"/>
      <c r="DB311" s="288"/>
      <c r="DC311" s="288"/>
      <c r="DD311" s="288"/>
      <c r="DE311" s="288"/>
      <c r="DF311" s="288"/>
      <c r="DG311" s="288"/>
      <c r="DH311" s="288"/>
      <c r="DI311" s="288"/>
      <c r="DJ311" s="288"/>
      <c r="DK311" s="288"/>
      <c r="DL311" s="288"/>
      <c r="DM311" s="288"/>
      <c r="DN311" s="288"/>
      <c r="DO311" s="288"/>
      <c r="DP311" s="288"/>
      <c r="DQ311" s="288"/>
      <c r="DR311" s="288"/>
      <c r="DS311" s="288"/>
      <c r="DT311" s="288"/>
      <c r="DU311" s="288"/>
      <c r="DV311" s="288"/>
      <c r="DW311" s="288"/>
      <c r="DX311" s="288"/>
      <c r="DY311" s="288"/>
      <c r="DZ311" s="288"/>
      <c r="EA311" s="288"/>
      <c r="EB311" s="288"/>
      <c r="EC311" s="288"/>
    </row>
    <row r="312" spans="1:133" s="291" customFormat="1">
      <c r="A312" s="288"/>
      <c r="B312" s="353"/>
      <c r="C312" s="353"/>
      <c r="D312" s="353"/>
      <c r="E312" s="279"/>
      <c r="F312" s="279"/>
      <c r="G312" s="278"/>
      <c r="H312" s="278"/>
      <c r="I312" s="278"/>
      <c r="J312" s="279"/>
      <c r="K312" s="352"/>
      <c r="L312" s="290"/>
      <c r="M312" s="290"/>
      <c r="N312" s="288"/>
      <c r="O312" s="288"/>
      <c r="P312" s="288"/>
      <c r="Q312" s="288"/>
      <c r="R312" s="288"/>
      <c r="S312" s="265"/>
      <c r="T312" s="265"/>
      <c r="U312" s="265"/>
      <c r="V312" s="265"/>
      <c r="W312" s="265"/>
      <c r="X312" s="265"/>
      <c r="Y312" s="265"/>
      <c r="Z312" s="265"/>
      <c r="AA312" s="265"/>
      <c r="AB312" s="265"/>
      <c r="AC312" s="265"/>
      <c r="AD312" s="265"/>
      <c r="AE312" s="265"/>
      <c r="AF312" s="265"/>
      <c r="AG312" s="265"/>
      <c r="AH312" s="265"/>
      <c r="AI312" s="265"/>
      <c r="AJ312" s="265"/>
      <c r="AK312" s="265"/>
      <c r="AL312" s="265"/>
      <c r="AM312" s="265"/>
      <c r="AN312" s="265"/>
      <c r="AO312" s="265"/>
      <c r="AP312" s="265"/>
      <c r="AQ312" s="288"/>
      <c r="AR312" s="265"/>
      <c r="AS312" s="288"/>
      <c r="AT312" s="288"/>
      <c r="AU312" s="288"/>
      <c r="AV312" s="288"/>
      <c r="AW312" s="288"/>
      <c r="AX312" s="288"/>
      <c r="AY312" s="288"/>
      <c r="AZ312" s="288"/>
      <c r="BA312" s="288"/>
      <c r="BB312" s="288"/>
      <c r="BC312" s="288"/>
      <c r="BD312" s="288"/>
      <c r="BE312" s="288"/>
      <c r="BF312" s="288"/>
      <c r="BG312" s="288"/>
      <c r="BH312" s="288"/>
      <c r="BI312" s="288"/>
      <c r="BJ312" s="288"/>
      <c r="BK312" s="288"/>
      <c r="BL312" s="288"/>
      <c r="BM312" s="288"/>
      <c r="BN312" s="288"/>
      <c r="BO312" s="288"/>
      <c r="BP312" s="288"/>
      <c r="BQ312" s="288"/>
      <c r="BR312" s="288"/>
      <c r="BS312" s="288"/>
      <c r="BT312" s="288"/>
      <c r="BU312" s="288"/>
      <c r="CK312" s="288"/>
      <c r="CL312" s="288"/>
      <c r="CM312" s="288"/>
      <c r="CN312" s="288"/>
      <c r="CO312" s="288"/>
      <c r="CP312" s="288"/>
      <c r="CQ312" s="288"/>
      <c r="CR312" s="288"/>
      <c r="CS312" s="288"/>
      <c r="CT312" s="288"/>
      <c r="CU312" s="288"/>
      <c r="CV312" s="288"/>
      <c r="CW312" s="288"/>
      <c r="CX312" s="288"/>
      <c r="CY312" s="288"/>
      <c r="CZ312" s="288"/>
      <c r="DA312" s="288"/>
      <c r="DB312" s="288"/>
      <c r="DC312" s="288"/>
      <c r="DD312" s="288"/>
      <c r="DE312" s="288"/>
      <c r="DF312" s="288"/>
      <c r="DG312" s="288"/>
      <c r="DH312" s="288"/>
      <c r="DI312" s="288"/>
      <c r="DJ312" s="288"/>
      <c r="DK312" s="288"/>
      <c r="DL312" s="288"/>
      <c r="DM312" s="288"/>
      <c r="DN312" s="288"/>
      <c r="DO312" s="288"/>
      <c r="DP312" s="288"/>
      <c r="DQ312" s="288"/>
      <c r="DR312" s="288"/>
      <c r="DS312" s="288"/>
      <c r="DT312" s="288"/>
      <c r="DU312" s="288"/>
      <c r="DV312" s="288"/>
      <c r="DW312" s="288"/>
      <c r="DX312" s="288"/>
      <c r="DY312" s="288"/>
      <c r="DZ312" s="288"/>
      <c r="EA312" s="288"/>
      <c r="EB312" s="288"/>
      <c r="EC312" s="288"/>
    </row>
    <row r="313" spans="1:133" s="291" customFormat="1">
      <c r="A313" s="288"/>
      <c r="B313" s="353"/>
      <c r="C313" s="353"/>
      <c r="D313" s="353"/>
      <c r="E313" s="279"/>
      <c r="F313" s="279"/>
      <c r="G313" s="278"/>
      <c r="H313" s="278"/>
      <c r="I313" s="278"/>
      <c r="J313" s="279"/>
      <c r="K313" s="352"/>
      <c r="L313" s="290"/>
      <c r="M313" s="290"/>
      <c r="N313" s="288"/>
      <c r="O313" s="288"/>
      <c r="P313" s="288"/>
      <c r="Q313" s="288"/>
      <c r="R313" s="288"/>
      <c r="S313" s="265"/>
      <c r="T313" s="265"/>
      <c r="U313" s="265"/>
      <c r="V313" s="265"/>
      <c r="W313" s="265"/>
      <c r="X313" s="265"/>
      <c r="Y313" s="265"/>
      <c r="Z313" s="265"/>
      <c r="AA313" s="265"/>
      <c r="AB313" s="265"/>
      <c r="AC313" s="265"/>
      <c r="AD313" s="265"/>
      <c r="AE313" s="265"/>
      <c r="AF313" s="265"/>
      <c r="AG313" s="265"/>
      <c r="AH313" s="265"/>
      <c r="AI313" s="265"/>
      <c r="AJ313" s="265"/>
      <c r="AK313" s="265"/>
      <c r="AL313" s="265"/>
      <c r="AM313" s="265"/>
      <c r="AN313" s="265"/>
      <c r="AO313" s="265"/>
      <c r="AP313" s="265"/>
      <c r="AQ313" s="288"/>
      <c r="AR313" s="265"/>
      <c r="AS313" s="288"/>
      <c r="AT313" s="288"/>
      <c r="AU313" s="288"/>
      <c r="AV313" s="288"/>
      <c r="AW313" s="288"/>
      <c r="AX313" s="288"/>
      <c r="AY313" s="288"/>
      <c r="AZ313" s="288"/>
      <c r="BA313" s="288"/>
      <c r="BB313" s="288"/>
      <c r="BC313" s="288"/>
      <c r="BD313" s="288"/>
      <c r="BE313" s="288"/>
      <c r="BF313" s="288"/>
      <c r="BG313" s="288"/>
      <c r="BH313" s="288"/>
      <c r="BI313" s="288"/>
      <c r="BJ313" s="288"/>
      <c r="BK313" s="288"/>
      <c r="BL313" s="288"/>
      <c r="BM313" s="288"/>
      <c r="BN313" s="288"/>
      <c r="BO313" s="288"/>
      <c r="BP313" s="288"/>
      <c r="BQ313" s="288"/>
      <c r="BR313" s="288"/>
      <c r="BS313" s="288"/>
      <c r="BT313" s="288"/>
      <c r="BU313" s="288"/>
      <c r="CK313" s="288"/>
      <c r="CL313" s="288"/>
      <c r="CM313" s="288"/>
      <c r="CN313" s="288"/>
      <c r="CO313" s="288"/>
      <c r="CP313" s="288"/>
      <c r="CQ313" s="288"/>
      <c r="CR313" s="288"/>
      <c r="CS313" s="288"/>
      <c r="CT313" s="288"/>
      <c r="CU313" s="288"/>
      <c r="CV313" s="288"/>
      <c r="CW313" s="288"/>
      <c r="CX313" s="288"/>
      <c r="CY313" s="288"/>
      <c r="CZ313" s="288"/>
      <c r="DA313" s="288"/>
      <c r="DB313" s="288"/>
      <c r="DC313" s="288"/>
      <c r="DD313" s="288"/>
      <c r="DE313" s="288"/>
      <c r="DF313" s="288"/>
      <c r="DG313" s="288"/>
      <c r="DH313" s="288"/>
      <c r="DI313" s="288"/>
      <c r="DJ313" s="288"/>
      <c r="DK313" s="288"/>
      <c r="DL313" s="288"/>
      <c r="DM313" s="288"/>
      <c r="DN313" s="288"/>
      <c r="DO313" s="288"/>
      <c r="DP313" s="288"/>
      <c r="DQ313" s="288"/>
      <c r="DR313" s="288"/>
      <c r="DS313" s="288"/>
      <c r="DT313" s="288"/>
      <c r="DU313" s="288"/>
      <c r="DV313" s="288"/>
      <c r="DW313" s="288"/>
      <c r="DX313" s="288"/>
      <c r="DY313" s="288"/>
      <c r="DZ313" s="288"/>
      <c r="EA313" s="288"/>
      <c r="EB313" s="288"/>
      <c r="EC313" s="288"/>
    </row>
    <row r="314" spans="1:133" s="291" customFormat="1">
      <c r="A314" s="288"/>
      <c r="B314" s="353"/>
      <c r="C314" s="353"/>
      <c r="D314" s="353"/>
      <c r="E314" s="279"/>
      <c r="F314" s="279"/>
      <c r="G314" s="278"/>
      <c r="H314" s="278"/>
      <c r="I314" s="278"/>
      <c r="J314" s="279"/>
      <c r="K314" s="352"/>
      <c r="L314" s="290"/>
      <c r="M314" s="290"/>
      <c r="N314" s="288"/>
      <c r="O314" s="288"/>
      <c r="P314" s="288"/>
      <c r="Q314" s="288"/>
      <c r="R314" s="288"/>
      <c r="S314" s="265"/>
      <c r="T314" s="265"/>
      <c r="U314" s="265"/>
      <c r="V314" s="265"/>
      <c r="W314" s="265"/>
      <c r="X314" s="265"/>
      <c r="Y314" s="265"/>
      <c r="Z314" s="265"/>
      <c r="AA314" s="265"/>
      <c r="AB314" s="265"/>
      <c r="AC314" s="265"/>
      <c r="AD314" s="265"/>
      <c r="AE314" s="265"/>
      <c r="AF314" s="265"/>
      <c r="AG314" s="265"/>
      <c r="AH314" s="265"/>
      <c r="AI314" s="265"/>
      <c r="AJ314" s="265"/>
      <c r="AK314" s="265"/>
      <c r="AL314" s="265"/>
      <c r="AM314" s="265"/>
      <c r="AN314" s="265"/>
      <c r="AO314" s="265"/>
      <c r="AP314" s="265"/>
      <c r="AQ314" s="288"/>
      <c r="AR314" s="265"/>
      <c r="AS314" s="288"/>
      <c r="AT314" s="288"/>
      <c r="AU314" s="288"/>
      <c r="AV314" s="288"/>
      <c r="AW314" s="288"/>
      <c r="AX314" s="288"/>
      <c r="AY314" s="288"/>
      <c r="AZ314" s="288"/>
      <c r="BA314" s="288"/>
      <c r="BB314" s="288"/>
      <c r="BC314" s="288"/>
      <c r="BD314" s="288"/>
      <c r="BE314" s="288"/>
      <c r="BF314" s="288"/>
      <c r="BG314" s="288"/>
      <c r="BH314" s="288"/>
      <c r="BI314" s="288"/>
      <c r="BJ314" s="288"/>
      <c r="BK314" s="288"/>
      <c r="BL314" s="288"/>
      <c r="BM314" s="288"/>
      <c r="BN314" s="288"/>
      <c r="BO314" s="288"/>
      <c r="BP314" s="288"/>
      <c r="BQ314" s="288"/>
      <c r="BR314" s="288"/>
      <c r="BS314" s="288"/>
      <c r="BT314" s="288"/>
      <c r="BU314" s="288"/>
      <c r="CK314" s="288"/>
      <c r="CL314" s="288"/>
      <c r="CM314" s="288"/>
      <c r="CN314" s="288"/>
      <c r="CO314" s="288"/>
      <c r="CP314" s="288"/>
      <c r="CQ314" s="288"/>
      <c r="CR314" s="288"/>
      <c r="CS314" s="288"/>
      <c r="CT314" s="288"/>
      <c r="CU314" s="288"/>
      <c r="CV314" s="288"/>
      <c r="CW314" s="288"/>
      <c r="CX314" s="288"/>
      <c r="CY314" s="288"/>
      <c r="CZ314" s="288"/>
      <c r="DA314" s="288"/>
      <c r="DB314" s="288"/>
      <c r="DC314" s="288"/>
      <c r="DD314" s="288"/>
      <c r="DE314" s="288"/>
      <c r="DF314" s="288"/>
      <c r="DG314" s="288"/>
      <c r="DH314" s="288"/>
      <c r="DI314" s="288"/>
      <c r="DJ314" s="288"/>
      <c r="DK314" s="288"/>
      <c r="DL314" s="288"/>
      <c r="DM314" s="288"/>
      <c r="DN314" s="288"/>
      <c r="DO314" s="288"/>
      <c r="DP314" s="288"/>
      <c r="DQ314" s="288"/>
      <c r="DR314" s="288"/>
      <c r="DS314" s="288"/>
      <c r="DT314" s="288"/>
      <c r="DU314" s="288"/>
      <c r="DV314" s="288"/>
      <c r="DW314" s="288"/>
      <c r="DX314" s="288"/>
      <c r="DY314" s="288"/>
      <c r="DZ314" s="288"/>
      <c r="EA314" s="288"/>
      <c r="EB314" s="288"/>
      <c r="EC314" s="288"/>
    </row>
    <row r="315" spans="1:133" s="291" customFormat="1">
      <c r="A315" s="288"/>
      <c r="B315" s="353"/>
      <c r="C315" s="353"/>
      <c r="D315" s="353"/>
      <c r="E315" s="279"/>
      <c r="F315" s="279"/>
      <c r="G315" s="278"/>
      <c r="H315" s="278"/>
      <c r="I315" s="278"/>
      <c r="J315" s="279"/>
      <c r="K315" s="352"/>
      <c r="L315" s="290"/>
      <c r="M315" s="290"/>
      <c r="N315" s="288"/>
      <c r="O315" s="288"/>
      <c r="P315" s="288"/>
      <c r="Q315" s="288"/>
      <c r="R315" s="288"/>
      <c r="S315" s="265"/>
      <c r="T315" s="265"/>
      <c r="U315" s="265"/>
      <c r="V315" s="265"/>
      <c r="W315" s="265"/>
      <c r="X315" s="265"/>
      <c r="Y315" s="265"/>
      <c r="Z315" s="265"/>
      <c r="AA315" s="265"/>
      <c r="AB315" s="265"/>
      <c r="AC315" s="265"/>
      <c r="AD315" s="265"/>
      <c r="AE315" s="265"/>
      <c r="AF315" s="265"/>
      <c r="AG315" s="265"/>
      <c r="AH315" s="265"/>
      <c r="AI315" s="265"/>
      <c r="AJ315" s="265"/>
      <c r="AK315" s="265"/>
      <c r="AL315" s="265"/>
      <c r="AM315" s="265"/>
      <c r="AN315" s="265"/>
      <c r="AO315" s="265"/>
      <c r="AP315" s="265"/>
      <c r="AQ315" s="288"/>
      <c r="AR315" s="265"/>
      <c r="AS315" s="288"/>
      <c r="AT315" s="288"/>
      <c r="AU315" s="288"/>
      <c r="AV315" s="288"/>
      <c r="AW315" s="288"/>
      <c r="AX315" s="288"/>
      <c r="AY315" s="288"/>
      <c r="AZ315" s="288"/>
      <c r="BA315" s="288"/>
      <c r="BB315" s="288"/>
      <c r="BC315" s="288"/>
      <c r="BD315" s="288"/>
      <c r="BE315" s="288"/>
      <c r="BF315" s="288"/>
      <c r="BG315" s="288"/>
      <c r="BH315" s="288"/>
      <c r="BI315" s="288"/>
      <c r="BJ315" s="288"/>
      <c r="BK315" s="288"/>
      <c r="BL315" s="288"/>
      <c r="BM315" s="288"/>
      <c r="BN315" s="288"/>
      <c r="BO315" s="288"/>
      <c r="BP315" s="288"/>
      <c r="BQ315" s="288"/>
      <c r="BR315" s="288"/>
      <c r="BS315" s="288"/>
      <c r="BT315" s="288"/>
      <c r="BU315" s="288"/>
      <c r="CK315" s="288"/>
      <c r="CL315" s="288"/>
      <c r="CM315" s="288"/>
      <c r="CN315" s="288"/>
      <c r="CO315" s="288"/>
      <c r="CP315" s="288"/>
      <c r="CQ315" s="288"/>
      <c r="CR315" s="288"/>
      <c r="CS315" s="288"/>
      <c r="CT315" s="288"/>
      <c r="CU315" s="288"/>
      <c r="CV315" s="288"/>
      <c r="CW315" s="288"/>
      <c r="CX315" s="288"/>
      <c r="CY315" s="288"/>
      <c r="CZ315" s="288"/>
      <c r="DA315" s="288"/>
      <c r="DB315" s="288"/>
      <c r="DC315" s="288"/>
      <c r="DD315" s="288"/>
      <c r="DE315" s="288"/>
      <c r="DF315" s="288"/>
      <c r="DG315" s="288"/>
      <c r="DH315" s="288"/>
      <c r="DI315" s="288"/>
      <c r="DJ315" s="288"/>
      <c r="DK315" s="288"/>
      <c r="DL315" s="288"/>
      <c r="DM315" s="288"/>
      <c r="DN315" s="288"/>
      <c r="DO315" s="288"/>
      <c r="DP315" s="288"/>
      <c r="DQ315" s="288"/>
      <c r="DR315" s="288"/>
      <c r="DS315" s="288"/>
      <c r="DT315" s="288"/>
      <c r="DU315" s="288"/>
      <c r="DV315" s="288"/>
      <c r="DW315" s="288"/>
      <c r="DX315" s="288"/>
      <c r="DY315" s="288"/>
      <c r="DZ315" s="288"/>
      <c r="EA315" s="288"/>
      <c r="EB315" s="288"/>
      <c r="EC315" s="288"/>
    </row>
    <row r="316" spans="1:133" s="291" customFormat="1">
      <c r="A316" s="288"/>
      <c r="B316" s="353"/>
      <c r="C316" s="353"/>
      <c r="D316" s="353"/>
      <c r="E316" s="279"/>
      <c r="F316" s="279"/>
      <c r="G316" s="278"/>
      <c r="H316" s="278"/>
      <c r="I316" s="278"/>
      <c r="J316" s="279"/>
      <c r="K316" s="352"/>
      <c r="L316" s="290"/>
      <c r="M316" s="290"/>
      <c r="N316" s="288"/>
      <c r="O316" s="288"/>
      <c r="P316" s="288"/>
      <c r="Q316" s="288"/>
      <c r="R316" s="288"/>
      <c r="S316" s="265"/>
      <c r="T316" s="265"/>
      <c r="U316" s="265"/>
      <c r="V316" s="265"/>
      <c r="W316" s="265"/>
      <c r="X316" s="265"/>
      <c r="Y316" s="265"/>
      <c r="Z316" s="265"/>
      <c r="AA316" s="265"/>
      <c r="AB316" s="265"/>
      <c r="AC316" s="265"/>
      <c r="AD316" s="265"/>
      <c r="AE316" s="265"/>
      <c r="AF316" s="265"/>
      <c r="AG316" s="265"/>
      <c r="AH316" s="265"/>
      <c r="AI316" s="265"/>
      <c r="AJ316" s="265"/>
      <c r="AK316" s="265"/>
      <c r="AL316" s="265"/>
      <c r="AM316" s="265"/>
      <c r="AN316" s="265"/>
      <c r="AO316" s="265"/>
      <c r="AP316" s="265"/>
      <c r="AQ316" s="288"/>
      <c r="AR316" s="265"/>
      <c r="AS316" s="288"/>
      <c r="AT316" s="288"/>
      <c r="AU316" s="288"/>
      <c r="AV316" s="288"/>
      <c r="AW316" s="288"/>
      <c r="AX316" s="288"/>
      <c r="AY316" s="288"/>
      <c r="AZ316" s="288"/>
      <c r="BA316" s="288"/>
      <c r="BB316" s="288"/>
      <c r="BC316" s="288"/>
      <c r="BD316" s="288"/>
      <c r="BE316" s="288"/>
      <c r="BF316" s="288"/>
      <c r="BG316" s="288"/>
      <c r="BH316" s="288"/>
      <c r="BI316" s="288"/>
      <c r="BJ316" s="288"/>
      <c r="BK316" s="288"/>
      <c r="BL316" s="288"/>
      <c r="BM316" s="288"/>
      <c r="BN316" s="288"/>
      <c r="BO316" s="288"/>
      <c r="BP316" s="288"/>
      <c r="BQ316" s="288"/>
      <c r="BR316" s="288"/>
      <c r="BS316" s="288"/>
      <c r="BT316" s="288"/>
      <c r="BU316" s="288"/>
      <c r="CK316" s="288"/>
      <c r="CL316" s="288"/>
      <c r="CM316" s="288"/>
      <c r="CN316" s="288"/>
      <c r="CO316" s="288"/>
      <c r="CP316" s="288"/>
      <c r="CQ316" s="288"/>
      <c r="CR316" s="288"/>
      <c r="CS316" s="288"/>
      <c r="CT316" s="288"/>
      <c r="CU316" s="288"/>
      <c r="CV316" s="288"/>
      <c r="CW316" s="288"/>
      <c r="CX316" s="288"/>
      <c r="CY316" s="288"/>
      <c r="CZ316" s="288"/>
      <c r="DA316" s="288"/>
      <c r="DB316" s="288"/>
      <c r="DC316" s="288"/>
      <c r="DD316" s="288"/>
      <c r="DE316" s="288"/>
      <c r="DF316" s="288"/>
      <c r="DG316" s="288"/>
      <c r="DH316" s="288"/>
      <c r="DI316" s="288"/>
      <c r="DJ316" s="288"/>
      <c r="DK316" s="288"/>
      <c r="DL316" s="288"/>
      <c r="DM316" s="288"/>
      <c r="DN316" s="288"/>
      <c r="DO316" s="288"/>
      <c r="DP316" s="288"/>
      <c r="DQ316" s="288"/>
      <c r="DR316" s="288"/>
      <c r="DS316" s="288"/>
      <c r="DT316" s="288"/>
      <c r="DU316" s="288"/>
      <c r="DV316" s="288"/>
      <c r="DW316" s="288"/>
      <c r="DX316" s="288"/>
      <c r="DY316" s="288"/>
      <c r="DZ316" s="288"/>
      <c r="EA316" s="288"/>
      <c r="EB316" s="288"/>
      <c r="EC316" s="288"/>
    </row>
    <row r="317" spans="1:133" s="291" customFormat="1">
      <c r="A317" s="288"/>
      <c r="B317" s="353"/>
      <c r="C317" s="353"/>
      <c r="D317" s="353"/>
      <c r="E317" s="279"/>
      <c r="F317" s="279"/>
      <c r="G317" s="278"/>
      <c r="H317" s="278"/>
      <c r="I317" s="278"/>
      <c r="J317" s="279"/>
      <c r="K317" s="352"/>
      <c r="L317" s="290"/>
      <c r="M317" s="290"/>
      <c r="N317" s="288"/>
      <c r="O317" s="288"/>
      <c r="P317" s="288"/>
      <c r="Q317" s="288"/>
      <c r="R317" s="288"/>
      <c r="S317" s="265"/>
      <c r="T317" s="265"/>
      <c r="U317" s="265"/>
      <c r="V317" s="265"/>
      <c r="W317" s="265"/>
      <c r="X317" s="265"/>
      <c r="Y317" s="265"/>
      <c r="Z317" s="265"/>
      <c r="AA317" s="265"/>
      <c r="AB317" s="265"/>
      <c r="AC317" s="265"/>
      <c r="AD317" s="265"/>
      <c r="AE317" s="265"/>
      <c r="AF317" s="265"/>
      <c r="AG317" s="265"/>
      <c r="AH317" s="265"/>
      <c r="AI317" s="265"/>
      <c r="AJ317" s="265"/>
      <c r="AK317" s="265"/>
      <c r="AL317" s="265"/>
      <c r="AM317" s="265"/>
      <c r="AN317" s="265"/>
      <c r="AO317" s="265"/>
      <c r="AP317" s="265"/>
      <c r="AQ317" s="288"/>
      <c r="AR317" s="265"/>
      <c r="AS317" s="288"/>
      <c r="AT317" s="288"/>
      <c r="AU317" s="288"/>
      <c r="AV317" s="288"/>
      <c r="AW317" s="288"/>
      <c r="AX317" s="288"/>
      <c r="AY317" s="288"/>
      <c r="AZ317" s="288"/>
      <c r="BA317" s="288"/>
      <c r="BB317" s="288"/>
      <c r="BC317" s="288"/>
      <c r="BD317" s="288"/>
      <c r="BE317" s="288"/>
      <c r="BF317" s="288"/>
      <c r="BG317" s="288"/>
      <c r="BH317" s="288"/>
      <c r="BI317" s="288"/>
      <c r="BJ317" s="288"/>
      <c r="BK317" s="288"/>
      <c r="BL317" s="288"/>
      <c r="BM317" s="288"/>
      <c r="BN317" s="288"/>
      <c r="BO317" s="288"/>
      <c r="BP317" s="288"/>
      <c r="BQ317" s="288"/>
      <c r="BR317" s="288"/>
      <c r="BS317" s="288"/>
      <c r="BT317" s="288"/>
      <c r="BU317" s="288"/>
      <c r="CK317" s="288"/>
      <c r="CL317" s="288"/>
      <c r="CM317" s="288"/>
      <c r="CN317" s="288"/>
      <c r="CO317" s="288"/>
      <c r="CP317" s="288"/>
      <c r="CQ317" s="288"/>
      <c r="CR317" s="288"/>
      <c r="CS317" s="288"/>
      <c r="CT317" s="288"/>
      <c r="CU317" s="288"/>
      <c r="CV317" s="288"/>
      <c r="CW317" s="288"/>
      <c r="CX317" s="288"/>
      <c r="CY317" s="288"/>
      <c r="CZ317" s="288"/>
      <c r="DA317" s="288"/>
      <c r="DB317" s="288"/>
      <c r="DC317" s="288"/>
      <c r="DD317" s="288"/>
      <c r="DE317" s="288"/>
      <c r="DF317" s="288"/>
      <c r="DG317" s="288"/>
      <c r="DH317" s="288"/>
      <c r="DI317" s="288"/>
      <c r="DJ317" s="288"/>
      <c r="DK317" s="288"/>
      <c r="DL317" s="288"/>
      <c r="DM317" s="288"/>
      <c r="DN317" s="288"/>
      <c r="DO317" s="288"/>
      <c r="DP317" s="288"/>
      <c r="DQ317" s="288"/>
      <c r="DR317" s="288"/>
      <c r="DS317" s="288"/>
      <c r="DT317" s="288"/>
      <c r="DU317" s="288"/>
      <c r="DV317" s="288"/>
      <c r="DW317" s="288"/>
      <c r="DX317" s="288"/>
      <c r="DY317" s="288"/>
      <c r="DZ317" s="288"/>
      <c r="EA317" s="288"/>
      <c r="EB317" s="288"/>
      <c r="EC317" s="288"/>
    </row>
    <row r="318" spans="1:133" s="291" customFormat="1">
      <c r="A318" s="288"/>
      <c r="B318" s="353"/>
      <c r="C318" s="353"/>
      <c r="D318" s="353"/>
      <c r="E318" s="279"/>
      <c r="F318" s="279"/>
      <c r="G318" s="278"/>
      <c r="H318" s="278"/>
      <c r="I318" s="278"/>
      <c r="J318" s="279"/>
      <c r="K318" s="352"/>
      <c r="L318" s="290"/>
      <c r="M318" s="290"/>
      <c r="N318" s="288"/>
      <c r="O318" s="288"/>
      <c r="P318" s="288"/>
      <c r="Q318" s="288"/>
      <c r="R318" s="288"/>
      <c r="S318" s="265"/>
      <c r="T318" s="265"/>
      <c r="U318" s="265"/>
      <c r="V318" s="265"/>
      <c r="W318" s="265"/>
      <c r="X318" s="265"/>
      <c r="Y318" s="265"/>
      <c r="Z318" s="265"/>
      <c r="AA318" s="265"/>
      <c r="AB318" s="265"/>
      <c r="AC318" s="265"/>
      <c r="AD318" s="265"/>
      <c r="AE318" s="265"/>
      <c r="AF318" s="265"/>
      <c r="AG318" s="265"/>
      <c r="AH318" s="265"/>
      <c r="AI318" s="265"/>
      <c r="AJ318" s="265"/>
      <c r="AK318" s="265"/>
      <c r="AL318" s="265"/>
      <c r="AM318" s="265"/>
      <c r="AN318" s="265"/>
      <c r="AO318" s="265"/>
      <c r="AP318" s="265"/>
      <c r="AQ318" s="288"/>
      <c r="AR318" s="265"/>
      <c r="AS318" s="288"/>
      <c r="AT318" s="288"/>
      <c r="AU318" s="288"/>
      <c r="AV318" s="288"/>
      <c r="AW318" s="288"/>
      <c r="AX318" s="288"/>
      <c r="AY318" s="288"/>
      <c r="AZ318" s="288"/>
      <c r="BA318" s="288"/>
      <c r="BB318" s="288"/>
      <c r="BC318" s="288"/>
      <c r="BD318" s="288"/>
      <c r="BE318" s="288"/>
      <c r="BF318" s="288"/>
      <c r="BG318" s="288"/>
      <c r="BH318" s="288"/>
      <c r="BI318" s="288"/>
      <c r="BJ318" s="288"/>
      <c r="BK318" s="288"/>
      <c r="BL318" s="288"/>
      <c r="BM318" s="288"/>
      <c r="BN318" s="288"/>
      <c r="BO318" s="288"/>
      <c r="BP318" s="288"/>
      <c r="BQ318" s="288"/>
      <c r="BR318" s="288"/>
      <c r="BS318" s="288"/>
      <c r="BT318" s="288"/>
      <c r="BU318" s="288"/>
      <c r="CK318" s="288"/>
      <c r="CL318" s="288"/>
      <c r="CM318" s="288"/>
      <c r="CN318" s="288"/>
      <c r="CO318" s="288"/>
      <c r="CP318" s="288"/>
      <c r="CQ318" s="288"/>
      <c r="CR318" s="288"/>
      <c r="CS318" s="288"/>
      <c r="CT318" s="288"/>
      <c r="CU318" s="288"/>
      <c r="CV318" s="288"/>
      <c r="CW318" s="288"/>
      <c r="CX318" s="288"/>
      <c r="CY318" s="288"/>
      <c r="CZ318" s="288"/>
      <c r="DA318" s="288"/>
      <c r="DB318" s="288"/>
      <c r="DC318" s="288"/>
      <c r="DD318" s="288"/>
      <c r="DE318" s="288"/>
      <c r="DF318" s="288"/>
      <c r="DG318" s="288"/>
      <c r="DH318" s="288"/>
      <c r="DI318" s="288"/>
      <c r="DJ318" s="288"/>
      <c r="DK318" s="288"/>
      <c r="DL318" s="288"/>
      <c r="DM318" s="288"/>
      <c r="DN318" s="288"/>
      <c r="DO318" s="288"/>
      <c r="DP318" s="288"/>
      <c r="DQ318" s="288"/>
      <c r="DR318" s="288"/>
      <c r="DS318" s="288"/>
      <c r="DT318" s="288"/>
      <c r="DU318" s="288"/>
      <c r="DV318" s="288"/>
      <c r="DW318" s="288"/>
      <c r="DX318" s="288"/>
      <c r="DY318" s="288"/>
      <c r="DZ318" s="288"/>
      <c r="EA318" s="288"/>
      <c r="EB318" s="288"/>
      <c r="EC318" s="288"/>
    </row>
    <row r="319" spans="1:133" s="291" customFormat="1">
      <c r="A319" s="288"/>
      <c r="B319" s="353"/>
      <c r="C319" s="353"/>
      <c r="D319" s="353"/>
      <c r="E319" s="279"/>
      <c r="F319" s="279"/>
      <c r="G319" s="278"/>
      <c r="H319" s="278"/>
      <c r="I319" s="278"/>
      <c r="J319" s="279"/>
      <c r="K319" s="352"/>
      <c r="L319" s="290"/>
      <c r="M319" s="290"/>
      <c r="N319" s="288"/>
      <c r="O319" s="288"/>
      <c r="P319" s="288"/>
      <c r="Q319" s="288"/>
      <c r="R319" s="288"/>
      <c r="S319" s="265"/>
      <c r="T319" s="265"/>
      <c r="U319" s="265"/>
      <c r="V319" s="265"/>
      <c r="W319" s="265"/>
      <c r="X319" s="265"/>
      <c r="Y319" s="265"/>
      <c r="Z319" s="265"/>
      <c r="AA319" s="265"/>
      <c r="AB319" s="265"/>
      <c r="AC319" s="265"/>
      <c r="AD319" s="265"/>
      <c r="AE319" s="265"/>
      <c r="AF319" s="265"/>
      <c r="AG319" s="265"/>
      <c r="AH319" s="265"/>
      <c r="AI319" s="265"/>
      <c r="AJ319" s="265"/>
      <c r="AK319" s="265"/>
      <c r="AL319" s="265"/>
      <c r="AM319" s="265"/>
      <c r="AN319" s="265"/>
      <c r="AO319" s="265"/>
      <c r="AP319" s="265"/>
      <c r="AQ319" s="288"/>
      <c r="AR319" s="265"/>
      <c r="AS319" s="288"/>
      <c r="AT319" s="288"/>
      <c r="AU319" s="288"/>
      <c r="AV319" s="288"/>
      <c r="AW319" s="288"/>
      <c r="AX319" s="288"/>
      <c r="AY319" s="288"/>
      <c r="AZ319" s="288"/>
      <c r="BA319" s="288"/>
      <c r="BB319" s="288"/>
      <c r="BC319" s="288"/>
      <c r="BD319" s="288"/>
      <c r="BE319" s="288"/>
      <c r="BF319" s="288"/>
      <c r="BG319" s="288"/>
      <c r="BH319" s="288"/>
      <c r="BI319" s="288"/>
      <c r="BJ319" s="288"/>
      <c r="BK319" s="288"/>
      <c r="BL319" s="288"/>
      <c r="BM319" s="288"/>
      <c r="BN319" s="288"/>
      <c r="BO319" s="288"/>
      <c r="BP319" s="288"/>
      <c r="BQ319" s="288"/>
      <c r="BR319" s="288"/>
      <c r="BS319" s="288"/>
      <c r="BT319" s="288"/>
      <c r="BU319" s="288"/>
      <c r="CK319" s="288"/>
      <c r="CL319" s="288"/>
      <c r="CM319" s="288"/>
      <c r="CN319" s="288"/>
      <c r="CO319" s="288"/>
      <c r="CP319" s="288"/>
      <c r="CQ319" s="288"/>
      <c r="CR319" s="288"/>
      <c r="CS319" s="288"/>
      <c r="CT319" s="288"/>
      <c r="CU319" s="288"/>
      <c r="CV319" s="288"/>
      <c r="CW319" s="288"/>
      <c r="CX319" s="288"/>
      <c r="CY319" s="288"/>
      <c r="CZ319" s="288"/>
      <c r="DA319" s="288"/>
      <c r="DB319" s="288"/>
      <c r="DC319" s="288"/>
      <c r="DD319" s="288"/>
      <c r="DE319" s="288"/>
      <c r="DF319" s="288"/>
      <c r="DG319" s="288"/>
      <c r="DH319" s="288"/>
      <c r="DI319" s="288"/>
      <c r="DJ319" s="288"/>
      <c r="DK319" s="288"/>
      <c r="DL319" s="288"/>
      <c r="DM319" s="288"/>
      <c r="DN319" s="288"/>
      <c r="DO319" s="288"/>
      <c r="DP319" s="288"/>
      <c r="DQ319" s="288"/>
      <c r="DR319" s="288"/>
      <c r="DS319" s="288"/>
      <c r="DT319" s="288"/>
      <c r="DU319" s="288"/>
      <c r="DV319" s="288"/>
      <c r="DW319" s="288"/>
      <c r="DX319" s="288"/>
      <c r="DY319" s="288"/>
      <c r="DZ319" s="288"/>
      <c r="EA319" s="288"/>
      <c r="EB319" s="288"/>
      <c r="EC319" s="288"/>
    </row>
    <row r="320" spans="1:133" s="291" customFormat="1">
      <c r="A320" s="288"/>
      <c r="B320" s="353"/>
      <c r="C320" s="353"/>
      <c r="D320" s="353"/>
      <c r="E320" s="279"/>
      <c r="F320" s="279"/>
      <c r="G320" s="278"/>
      <c r="H320" s="278"/>
      <c r="I320" s="278"/>
      <c r="J320" s="279"/>
      <c r="K320" s="352"/>
      <c r="L320" s="290"/>
      <c r="M320" s="290"/>
      <c r="N320" s="288"/>
      <c r="O320" s="288"/>
      <c r="P320" s="288"/>
      <c r="Q320" s="288"/>
      <c r="R320" s="288"/>
      <c r="S320" s="265"/>
      <c r="T320" s="265"/>
      <c r="U320" s="265"/>
      <c r="V320" s="265"/>
      <c r="W320" s="265"/>
      <c r="X320" s="265"/>
      <c r="Y320" s="265"/>
      <c r="Z320" s="265"/>
      <c r="AA320" s="265"/>
      <c r="AB320" s="265"/>
      <c r="AC320" s="265"/>
      <c r="AD320" s="265"/>
      <c r="AE320" s="265"/>
      <c r="AF320" s="265"/>
      <c r="AG320" s="265"/>
      <c r="AH320" s="265"/>
      <c r="AI320" s="265"/>
      <c r="AJ320" s="265"/>
      <c r="AK320" s="265"/>
      <c r="AL320" s="265"/>
      <c r="AM320" s="265"/>
      <c r="AN320" s="265"/>
      <c r="AO320" s="265"/>
      <c r="AP320" s="265"/>
      <c r="AQ320" s="288"/>
      <c r="AR320" s="265"/>
      <c r="AS320" s="288"/>
      <c r="AT320" s="288"/>
      <c r="AU320" s="288"/>
      <c r="AV320" s="288"/>
      <c r="AW320" s="288"/>
      <c r="AX320" s="288"/>
      <c r="AY320" s="288"/>
      <c r="AZ320" s="288"/>
      <c r="BA320" s="288"/>
      <c r="BB320" s="288"/>
      <c r="BC320" s="288"/>
      <c r="BD320" s="288"/>
      <c r="BE320" s="288"/>
      <c r="BF320" s="288"/>
      <c r="BG320" s="288"/>
      <c r="BH320" s="288"/>
      <c r="BI320" s="288"/>
      <c r="BJ320" s="288"/>
      <c r="BK320" s="288"/>
      <c r="BL320" s="288"/>
      <c r="BM320" s="288"/>
      <c r="BN320" s="288"/>
      <c r="BO320" s="288"/>
      <c r="BP320" s="288"/>
      <c r="BQ320" s="288"/>
      <c r="BR320" s="288"/>
      <c r="BS320" s="288"/>
      <c r="BT320" s="288"/>
      <c r="BU320" s="288"/>
      <c r="CK320" s="288"/>
      <c r="CL320" s="288"/>
      <c r="CM320" s="288"/>
      <c r="CN320" s="288"/>
      <c r="CO320" s="288"/>
      <c r="CP320" s="288"/>
      <c r="CQ320" s="288"/>
      <c r="CR320" s="288"/>
      <c r="CS320" s="288"/>
      <c r="CT320" s="288"/>
      <c r="CU320" s="288"/>
      <c r="CV320" s="288"/>
      <c r="CW320" s="288"/>
      <c r="CX320" s="288"/>
      <c r="CY320" s="288"/>
      <c r="CZ320" s="288"/>
      <c r="DA320" s="288"/>
      <c r="DB320" s="288"/>
      <c r="DC320" s="288"/>
      <c r="DD320" s="288"/>
      <c r="DE320" s="288"/>
      <c r="DF320" s="288"/>
      <c r="DG320" s="288"/>
      <c r="DH320" s="288"/>
      <c r="DI320" s="288"/>
      <c r="DJ320" s="288"/>
      <c r="DK320" s="288"/>
      <c r="DL320" s="288"/>
      <c r="DM320" s="288"/>
      <c r="DN320" s="288"/>
      <c r="DO320" s="288"/>
      <c r="DP320" s="288"/>
      <c r="DQ320" s="288"/>
      <c r="DR320" s="288"/>
      <c r="DS320" s="288"/>
      <c r="DT320" s="288"/>
      <c r="DU320" s="288"/>
      <c r="DV320" s="288"/>
      <c r="DW320" s="288"/>
      <c r="DX320" s="288"/>
      <c r="DY320" s="288"/>
      <c r="DZ320" s="288"/>
      <c r="EA320" s="288"/>
      <c r="EB320" s="288"/>
      <c r="EC320" s="288"/>
    </row>
    <row r="321" spans="1:133" s="291" customFormat="1">
      <c r="A321" s="288"/>
      <c r="B321" s="353"/>
      <c r="C321" s="353"/>
      <c r="D321" s="353"/>
      <c r="E321" s="279"/>
      <c r="F321" s="279"/>
      <c r="G321" s="278"/>
      <c r="H321" s="278"/>
      <c r="I321" s="278"/>
      <c r="J321" s="279"/>
      <c r="K321" s="352"/>
      <c r="L321" s="290"/>
      <c r="M321" s="290"/>
      <c r="N321" s="288"/>
      <c r="O321" s="288"/>
      <c r="P321" s="288"/>
      <c r="Q321" s="288"/>
      <c r="R321" s="288"/>
      <c r="S321" s="265"/>
      <c r="T321" s="265"/>
      <c r="U321" s="265"/>
      <c r="V321" s="265"/>
      <c r="W321" s="265"/>
      <c r="X321" s="265"/>
      <c r="Y321" s="265"/>
      <c r="Z321" s="265"/>
      <c r="AA321" s="265"/>
      <c r="AB321" s="265"/>
      <c r="AC321" s="265"/>
      <c r="AD321" s="265"/>
      <c r="AE321" s="265"/>
      <c r="AF321" s="265"/>
      <c r="AG321" s="265"/>
      <c r="AH321" s="265"/>
      <c r="AI321" s="265"/>
      <c r="AJ321" s="265"/>
      <c r="AK321" s="265"/>
      <c r="AL321" s="265"/>
      <c r="AM321" s="265"/>
      <c r="AN321" s="265"/>
      <c r="AO321" s="265"/>
      <c r="AP321" s="265"/>
      <c r="AQ321" s="288"/>
      <c r="AR321" s="265"/>
      <c r="AS321" s="288"/>
      <c r="AT321" s="288"/>
      <c r="AU321" s="288"/>
      <c r="AV321" s="288"/>
      <c r="AW321" s="288"/>
      <c r="AX321" s="288"/>
      <c r="AY321" s="288"/>
      <c r="AZ321" s="288"/>
      <c r="BA321" s="288"/>
      <c r="BB321" s="288"/>
      <c r="BC321" s="288"/>
      <c r="BD321" s="288"/>
      <c r="BE321" s="288"/>
      <c r="BF321" s="288"/>
      <c r="BG321" s="288"/>
      <c r="BH321" s="288"/>
      <c r="BI321" s="288"/>
      <c r="BJ321" s="288"/>
      <c r="BK321" s="288"/>
      <c r="BL321" s="288"/>
      <c r="BM321" s="288"/>
      <c r="BN321" s="288"/>
      <c r="BO321" s="288"/>
      <c r="BP321" s="288"/>
      <c r="BQ321" s="288"/>
      <c r="BR321" s="288"/>
      <c r="BS321" s="288"/>
      <c r="BT321" s="288"/>
      <c r="BU321" s="288"/>
      <c r="CK321" s="288"/>
      <c r="CL321" s="288"/>
      <c r="CM321" s="288"/>
      <c r="CN321" s="288"/>
      <c r="CO321" s="288"/>
      <c r="CP321" s="288"/>
      <c r="CQ321" s="288"/>
      <c r="CR321" s="288"/>
      <c r="CS321" s="288"/>
      <c r="CT321" s="288"/>
      <c r="CU321" s="288"/>
      <c r="CV321" s="288"/>
      <c r="CW321" s="288"/>
      <c r="CX321" s="288"/>
      <c r="CY321" s="288"/>
      <c r="CZ321" s="288"/>
      <c r="DA321" s="288"/>
      <c r="DB321" s="288"/>
      <c r="DC321" s="288"/>
      <c r="DD321" s="288"/>
      <c r="DE321" s="288"/>
      <c r="DF321" s="288"/>
      <c r="DG321" s="288"/>
      <c r="DH321" s="288"/>
      <c r="DI321" s="288"/>
      <c r="DJ321" s="288"/>
      <c r="DK321" s="288"/>
      <c r="DL321" s="288"/>
      <c r="DM321" s="288"/>
      <c r="DN321" s="288"/>
      <c r="DO321" s="288"/>
      <c r="DP321" s="288"/>
      <c r="DQ321" s="288"/>
      <c r="DR321" s="288"/>
      <c r="DS321" s="288"/>
      <c r="DT321" s="288"/>
      <c r="DU321" s="288"/>
      <c r="DV321" s="288"/>
      <c r="DW321" s="288"/>
      <c r="DX321" s="288"/>
      <c r="DY321" s="288"/>
      <c r="DZ321" s="288"/>
      <c r="EA321" s="288"/>
      <c r="EB321" s="288"/>
      <c r="EC321" s="288"/>
    </row>
    <row r="322" spans="1:133" s="291" customFormat="1">
      <c r="A322" s="288"/>
      <c r="B322" s="353"/>
      <c r="C322" s="353"/>
      <c r="D322" s="353"/>
      <c r="E322" s="279"/>
      <c r="F322" s="279"/>
      <c r="G322" s="278"/>
      <c r="H322" s="278"/>
      <c r="I322" s="278"/>
      <c r="J322" s="279"/>
      <c r="K322" s="352"/>
      <c r="L322" s="290"/>
      <c r="M322" s="290"/>
      <c r="N322" s="288"/>
      <c r="O322" s="288"/>
      <c r="P322" s="288"/>
      <c r="Q322" s="288"/>
      <c r="R322" s="288"/>
      <c r="S322" s="265"/>
      <c r="T322" s="265"/>
      <c r="U322" s="265"/>
      <c r="V322" s="265"/>
      <c r="W322" s="265"/>
      <c r="X322" s="265"/>
      <c r="Y322" s="265"/>
      <c r="Z322" s="265"/>
      <c r="AA322" s="265"/>
      <c r="AB322" s="265"/>
      <c r="AC322" s="265"/>
      <c r="AD322" s="265"/>
      <c r="AE322" s="265"/>
      <c r="AF322" s="265"/>
      <c r="AG322" s="265"/>
      <c r="AH322" s="265"/>
      <c r="AI322" s="265"/>
      <c r="AJ322" s="265"/>
      <c r="AK322" s="265"/>
      <c r="AL322" s="265"/>
      <c r="AM322" s="265"/>
      <c r="AN322" s="265"/>
      <c r="AO322" s="265"/>
      <c r="AP322" s="265"/>
      <c r="AQ322" s="288"/>
      <c r="AR322" s="265"/>
      <c r="AS322" s="288"/>
      <c r="AT322" s="288"/>
      <c r="AU322" s="288"/>
      <c r="AV322" s="288"/>
      <c r="AW322" s="288"/>
      <c r="AX322" s="288"/>
      <c r="AY322" s="288"/>
      <c r="AZ322" s="288"/>
      <c r="BA322" s="288"/>
      <c r="BB322" s="288"/>
      <c r="BC322" s="288"/>
      <c r="BD322" s="288"/>
      <c r="BE322" s="288"/>
      <c r="BF322" s="288"/>
      <c r="BG322" s="288"/>
      <c r="BH322" s="288"/>
      <c r="BI322" s="288"/>
      <c r="BJ322" s="288"/>
      <c r="BK322" s="288"/>
      <c r="BL322" s="288"/>
      <c r="BM322" s="288"/>
      <c r="BN322" s="288"/>
      <c r="BO322" s="288"/>
      <c r="BP322" s="288"/>
      <c r="BQ322" s="288"/>
      <c r="BR322" s="288"/>
      <c r="BS322" s="288"/>
      <c r="BT322" s="288"/>
      <c r="BU322" s="288"/>
      <c r="CK322" s="288"/>
      <c r="CL322" s="288"/>
      <c r="CM322" s="288"/>
      <c r="CN322" s="288"/>
      <c r="CO322" s="288"/>
      <c r="CP322" s="288"/>
      <c r="CQ322" s="288"/>
      <c r="CR322" s="288"/>
      <c r="CS322" s="288"/>
      <c r="CT322" s="288"/>
      <c r="CU322" s="288"/>
      <c r="CV322" s="288"/>
      <c r="CW322" s="288"/>
      <c r="CX322" s="288"/>
      <c r="CY322" s="288"/>
      <c r="CZ322" s="288"/>
      <c r="DA322" s="288"/>
      <c r="DB322" s="288"/>
      <c r="DC322" s="288"/>
      <c r="DD322" s="288"/>
      <c r="DE322" s="288"/>
      <c r="DF322" s="288"/>
      <c r="DG322" s="288"/>
      <c r="DH322" s="288"/>
      <c r="DI322" s="288"/>
      <c r="DJ322" s="288"/>
      <c r="DK322" s="288"/>
      <c r="DL322" s="288"/>
      <c r="DM322" s="288"/>
      <c r="DN322" s="288"/>
      <c r="DO322" s="288"/>
      <c r="DP322" s="288"/>
      <c r="DQ322" s="288"/>
      <c r="DR322" s="288"/>
      <c r="DS322" s="288"/>
      <c r="DT322" s="288"/>
      <c r="DU322" s="288"/>
      <c r="DV322" s="288"/>
      <c r="DW322" s="288"/>
      <c r="DX322" s="288"/>
      <c r="DY322" s="288"/>
      <c r="DZ322" s="288"/>
      <c r="EA322" s="288"/>
      <c r="EB322" s="288"/>
      <c r="EC322" s="288"/>
    </row>
    <row r="323" spans="1:133" s="291" customFormat="1">
      <c r="A323" s="288"/>
      <c r="B323" s="353"/>
      <c r="C323" s="353"/>
      <c r="D323" s="353"/>
      <c r="E323" s="279"/>
      <c r="F323" s="279"/>
      <c r="G323" s="278"/>
      <c r="H323" s="278"/>
      <c r="I323" s="278"/>
      <c r="J323" s="279"/>
      <c r="K323" s="352"/>
      <c r="L323" s="290"/>
      <c r="M323" s="290"/>
      <c r="N323" s="288"/>
      <c r="O323" s="288"/>
      <c r="P323" s="288"/>
      <c r="Q323" s="288"/>
      <c r="R323" s="288"/>
      <c r="S323" s="265"/>
      <c r="T323" s="265"/>
      <c r="U323" s="265"/>
      <c r="V323" s="265"/>
      <c r="W323" s="265"/>
      <c r="X323" s="265"/>
      <c r="Y323" s="265"/>
      <c r="Z323" s="265"/>
      <c r="AA323" s="265"/>
      <c r="AB323" s="265"/>
      <c r="AC323" s="265"/>
      <c r="AD323" s="265"/>
      <c r="AE323" s="265"/>
      <c r="AF323" s="265"/>
      <c r="AG323" s="265"/>
      <c r="AH323" s="265"/>
      <c r="AI323" s="265"/>
      <c r="AJ323" s="265"/>
      <c r="AK323" s="265"/>
      <c r="AL323" s="265"/>
      <c r="AM323" s="265"/>
      <c r="AN323" s="265"/>
      <c r="AO323" s="265"/>
      <c r="AP323" s="265"/>
      <c r="AQ323" s="288"/>
      <c r="AR323" s="265"/>
      <c r="AS323" s="288"/>
      <c r="AT323" s="288"/>
      <c r="AU323" s="288"/>
      <c r="AV323" s="288"/>
      <c r="AW323" s="288"/>
      <c r="AX323" s="288"/>
      <c r="AY323" s="288"/>
      <c r="AZ323" s="288"/>
      <c r="BA323" s="288"/>
      <c r="BB323" s="288"/>
      <c r="BC323" s="288"/>
      <c r="BD323" s="288"/>
      <c r="BE323" s="288"/>
      <c r="BF323" s="288"/>
      <c r="BG323" s="288"/>
      <c r="BH323" s="288"/>
      <c r="BI323" s="288"/>
      <c r="BJ323" s="288"/>
      <c r="BK323" s="288"/>
      <c r="BL323" s="288"/>
      <c r="BM323" s="288"/>
      <c r="BN323" s="288"/>
      <c r="BO323" s="288"/>
      <c r="BP323" s="288"/>
      <c r="BQ323" s="288"/>
      <c r="BR323" s="288"/>
      <c r="BS323" s="288"/>
      <c r="BT323" s="288"/>
      <c r="BU323" s="288"/>
      <c r="CK323" s="288"/>
      <c r="CL323" s="288"/>
      <c r="CM323" s="288"/>
      <c r="CN323" s="288"/>
      <c r="CO323" s="288"/>
      <c r="CP323" s="288"/>
      <c r="CQ323" s="288"/>
      <c r="CR323" s="288"/>
      <c r="CS323" s="288"/>
      <c r="CT323" s="288"/>
      <c r="CU323" s="288"/>
      <c r="CV323" s="288"/>
      <c r="CW323" s="288"/>
      <c r="CX323" s="288"/>
      <c r="CY323" s="288"/>
      <c r="CZ323" s="288"/>
      <c r="DA323" s="288"/>
      <c r="DB323" s="288"/>
      <c r="DC323" s="288"/>
      <c r="DD323" s="288"/>
      <c r="DE323" s="288"/>
      <c r="DF323" s="288"/>
      <c r="DG323" s="288"/>
      <c r="DH323" s="288"/>
      <c r="DI323" s="288"/>
      <c r="DJ323" s="288"/>
      <c r="DK323" s="288"/>
      <c r="DL323" s="288"/>
      <c r="DM323" s="288"/>
      <c r="DN323" s="288"/>
      <c r="DO323" s="288"/>
      <c r="DP323" s="288"/>
      <c r="DQ323" s="288"/>
      <c r="DR323" s="288"/>
      <c r="DS323" s="288"/>
      <c r="DT323" s="288"/>
      <c r="DU323" s="288"/>
      <c r="DV323" s="288"/>
      <c r="DW323" s="288"/>
      <c r="DX323" s="288"/>
      <c r="DY323" s="288"/>
      <c r="DZ323" s="288"/>
      <c r="EA323" s="288"/>
      <c r="EB323" s="288"/>
      <c r="EC323" s="288"/>
    </row>
    <row r="324" spans="1:133" s="291" customFormat="1">
      <c r="A324" s="288"/>
      <c r="B324" s="353"/>
      <c r="C324" s="353"/>
      <c r="D324" s="353"/>
      <c r="E324" s="279"/>
      <c r="F324" s="279"/>
      <c r="G324" s="278"/>
      <c r="H324" s="278"/>
      <c r="I324" s="278"/>
      <c r="J324" s="279"/>
      <c r="K324" s="352"/>
      <c r="L324" s="290"/>
      <c r="M324" s="290"/>
      <c r="N324" s="288"/>
      <c r="O324" s="288"/>
      <c r="P324" s="288"/>
      <c r="Q324" s="288"/>
      <c r="R324" s="288"/>
      <c r="S324" s="265"/>
      <c r="T324" s="265"/>
      <c r="U324" s="265"/>
      <c r="V324" s="265"/>
      <c r="W324" s="265"/>
      <c r="X324" s="265"/>
      <c r="Y324" s="265"/>
      <c r="Z324" s="265"/>
      <c r="AA324" s="265"/>
      <c r="AB324" s="265"/>
      <c r="AC324" s="265"/>
      <c r="AD324" s="265"/>
      <c r="AE324" s="265"/>
      <c r="AF324" s="265"/>
      <c r="AG324" s="265"/>
      <c r="AH324" s="265"/>
      <c r="AI324" s="265"/>
      <c r="AJ324" s="265"/>
      <c r="AK324" s="265"/>
      <c r="AL324" s="265"/>
      <c r="AM324" s="265"/>
      <c r="AN324" s="265"/>
      <c r="AO324" s="265"/>
      <c r="AP324" s="265"/>
      <c r="AQ324" s="288"/>
      <c r="AR324" s="265"/>
      <c r="AS324" s="288"/>
      <c r="AT324" s="288"/>
      <c r="AU324" s="288"/>
      <c r="AV324" s="288"/>
      <c r="AW324" s="288"/>
      <c r="AX324" s="288"/>
      <c r="AY324" s="288"/>
      <c r="AZ324" s="288"/>
      <c r="BA324" s="288"/>
      <c r="BB324" s="288"/>
      <c r="BC324" s="288"/>
      <c r="BD324" s="288"/>
      <c r="BE324" s="288"/>
      <c r="BF324" s="288"/>
      <c r="BG324" s="288"/>
      <c r="BH324" s="288"/>
      <c r="BI324" s="288"/>
      <c r="BJ324" s="288"/>
      <c r="BK324" s="288"/>
      <c r="BL324" s="288"/>
      <c r="BM324" s="288"/>
      <c r="BN324" s="288"/>
      <c r="BO324" s="288"/>
      <c r="BP324" s="288"/>
      <c r="BQ324" s="288"/>
      <c r="BR324" s="288"/>
      <c r="BS324" s="288"/>
      <c r="BT324" s="288"/>
      <c r="BU324" s="288"/>
      <c r="CK324" s="288"/>
      <c r="CL324" s="288"/>
      <c r="CM324" s="288"/>
      <c r="CN324" s="288"/>
      <c r="CO324" s="288"/>
      <c r="CP324" s="288"/>
      <c r="CQ324" s="288"/>
      <c r="CR324" s="288"/>
      <c r="CS324" s="288"/>
      <c r="CT324" s="288"/>
      <c r="CU324" s="288"/>
      <c r="CV324" s="288"/>
      <c r="CW324" s="288"/>
      <c r="CX324" s="288"/>
      <c r="CY324" s="288"/>
      <c r="CZ324" s="288"/>
      <c r="DA324" s="288"/>
      <c r="DB324" s="288"/>
      <c r="DC324" s="288"/>
      <c r="DD324" s="288"/>
      <c r="DE324" s="288"/>
      <c r="DF324" s="288"/>
      <c r="DG324" s="288"/>
      <c r="DH324" s="288"/>
      <c r="DI324" s="288"/>
      <c r="DJ324" s="288"/>
      <c r="DK324" s="288"/>
      <c r="DL324" s="288"/>
      <c r="DM324" s="288"/>
      <c r="DN324" s="288"/>
      <c r="DO324" s="288"/>
      <c r="DP324" s="288"/>
      <c r="DQ324" s="288"/>
      <c r="DR324" s="288"/>
      <c r="DS324" s="288"/>
      <c r="DT324" s="288"/>
      <c r="DU324" s="288"/>
      <c r="DV324" s="288"/>
      <c r="DW324" s="288"/>
      <c r="DX324" s="288"/>
      <c r="DY324" s="288"/>
      <c r="DZ324" s="288"/>
      <c r="EA324" s="288"/>
      <c r="EB324" s="288"/>
      <c r="EC324" s="288"/>
    </row>
    <row r="325" spans="1:133" s="291" customFormat="1">
      <c r="A325" s="288"/>
      <c r="B325" s="353"/>
      <c r="C325" s="353"/>
      <c r="D325" s="353"/>
      <c r="E325" s="279"/>
      <c r="F325" s="279"/>
      <c r="G325" s="278"/>
      <c r="H325" s="278"/>
      <c r="I325" s="278"/>
      <c r="J325" s="279"/>
      <c r="K325" s="352"/>
      <c r="L325" s="290"/>
      <c r="M325" s="290"/>
      <c r="N325" s="288"/>
      <c r="O325" s="288"/>
      <c r="P325" s="288"/>
      <c r="Q325" s="288"/>
      <c r="R325" s="288"/>
      <c r="S325" s="265"/>
      <c r="T325" s="265"/>
      <c r="U325" s="265"/>
      <c r="V325" s="265"/>
      <c r="W325" s="265"/>
      <c r="X325" s="265"/>
      <c r="Y325" s="265"/>
      <c r="Z325" s="265"/>
      <c r="AA325" s="265"/>
      <c r="AB325" s="265"/>
      <c r="AC325" s="265"/>
      <c r="AD325" s="265"/>
      <c r="AE325" s="265"/>
      <c r="AF325" s="265"/>
      <c r="AG325" s="265"/>
      <c r="AH325" s="265"/>
      <c r="AI325" s="265"/>
      <c r="AJ325" s="265"/>
      <c r="AK325" s="265"/>
      <c r="AL325" s="265"/>
      <c r="AM325" s="265"/>
      <c r="AN325" s="265"/>
      <c r="AO325" s="265"/>
      <c r="AP325" s="265"/>
      <c r="AQ325" s="288"/>
      <c r="AR325" s="265"/>
      <c r="AS325" s="288"/>
      <c r="AT325" s="288"/>
      <c r="AU325" s="288"/>
      <c r="AV325" s="288"/>
      <c r="AW325" s="288"/>
      <c r="AX325" s="288"/>
      <c r="AY325" s="288"/>
      <c r="AZ325" s="288"/>
      <c r="BA325" s="288"/>
      <c r="BB325" s="288"/>
      <c r="BC325" s="288"/>
      <c r="BD325" s="288"/>
      <c r="BE325" s="288"/>
      <c r="BF325" s="288"/>
      <c r="BG325" s="288"/>
      <c r="BH325" s="288"/>
      <c r="BI325" s="288"/>
      <c r="BJ325" s="288"/>
      <c r="BK325" s="288"/>
      <c r="BL325" s="288"/>
      <c r="BM325" s="288"/>
      <c r="BN325" s="288"/>
      <c r="BO325" s="288"/>
      <c r="BP325" s="288"/>
      <c r="BQ325" s="288"/>
      <c r="BR325" s="288"/>
      <c r="BS325" s="288"/>
      <c r="BT325" s="288"/>
      <c r="BU325" s="288"/>
      <c r="CK325" s="288"/>
      <c r="CL325" s="288"/>
      <c r="CM325" s="288"/>
      <c r="CN325" s="288"/>
      <c r="CO325" s="288"/>
      <c r="CP325" s="288"/>
      <c r="CQ325" s="288"/>
      <c r="CR325" s="288"/>
      <c r="CS325" s="288"/>
      <c r="CT325" s="288"/>
      <c r="CU325" s="288"/>
      <c r="CV325" s="288"/>
      <c r="CW325" s="288"/>
      <c r="CX325" s="288"/>
      <c r="CY325" s="288"/>
      <c r="CZ325" s="288"/>
      <c r="DA325" s="288"/>
      <c r="DB325" s="288"/>
      <c r="DC325" s="288"/>
      <c r="DD325" s="288"/>
      <c r="DE325" s="288"/>
      <c r="DF325" s="288"/>
      <c r="DG325" s="288"/>
      <c r="DH325" s="288"/>
      <c r="DI325" s="288"/>
      <c r="DJ325" s="288"/>
      <c r="DK325" s="288"/>
      <c r="DL325" s="288"/>
      <c r="DM325" s="288"/>
      <c r="DN325" s="288"/>
      <c r="DO325" s="288"/>
      <c r="DP325" s="288"/>
      <c r="DQ325" s="288"/>
      <c r="DR325" s="288"/>
      <c r="DS325" s="288"/>
      <c r="DT325" s="288"/>
      <c r="DU325" s="288"/>
      <c r="DV325" s="288"/>
      <c r="DW325" s="288"/>
      <c r="DX325" s="288"/>
      <c r="DY325" s="288"/>
      <c r="DZ325" s="288"/>
      <c r="EA325" s="288"/>
      <c r="EB325" s="288"/>
      <c r="EC325" s="288"/>
    </row>
    <row r="326" spans="1:133" s="291" customFormat="1">
      <c r="A326" s="288"/>
      <c r="B326" s="353"/>
      <c r="C326" s="353"/>
      <c r="D326" s="353"/>
      <c r="E326" s="279"/>
      <c r="F326" s="279"/>
      <c r="G326" s="278"/>
      <c r="H326" s="278"/>
      <c r="I326" s="278"/>
      <c r="J326" s="279"/>
      <c r="K326" s="352"/>
      <c r="L326" s="290"/>
      <c r="M326" s="290"/>
      <c r="N326" s="288"/>
      <c r="O326" s="288"/>
      <c r="P326" s="288"/>
      <c r="Q326" s="288"/>
      <c r="R326" s="288"/>
      <c r="S326" s="265"/>
      <c r="T326" s="265"/>
      <c r="U326" s="265"/>
      <c r="V326" s="265"/>
      <c r="W326" s="265"/>
      <c r="X326" s="265"/>
      <c r="Y326" s="265"/>
      <c r="Z326" s="265"/>
      <c r="AA326" s="265"/>
      <c r="AB326" s="265"/>
      <c r="AC326" s="265"/>
      <c r="AD326" s="265"/>
      <c r="AE326" s="265"/>
      <c r="AF326" s="265"/>
      <c r="AG326" s="265"/>
      <c r="AH326" s="265"/>
      <c r="AI326" s="265"/>
      <c r="AJ326" s="265"/>
      <c r="AK326" s="265"/>
      <c r="AL326" s="265"/>
      <c r="AM326" s="265"/>
      <c r="AN326" s="265"/>
      <c r="AO326" s="265"/>
      <c r="AP326" s="265"/>
      <c r="AQ326" s="288"/>
      <c r="AR326" s="265"/>
      <c r="AS326" s="288"/>
      <c r="AT326" s="288"/>
      <c r="AU326" s="288"/>
      <c r="AV326" s="288"/>
      <c r="AW326" s="288"/>
      <c r="AX326" s="288"/>
      <c r="AY326" s="288"/>
      <c r="AZ326" s="288"/>
      <c r="BA326" s="288"/>
      <c r="BB326" s="288"/>
      <c r="BC326" s="288"/>
      <c r="BD326" s="288"/>
      <c r="BE326" s="288"/>
      <c r="BF326" s="288"/>
      <c r="BG326" s="288"/>
      <c r="BH326" s="288"/>
      <c r="BI326" s="288"/>
      <c r="BJ326" s="288"/>
      <c r="BK326" s="288"/>
      <c r="BL326" s="288"/>
      <c r="BM326" s="288"/>
      <c r="BN326" s="288"/>
      <c r="BO326" s="288"/>
      <c r="BP326" s="288"/>
      <c r="BQ326" s="288"/>
      <c r="BR326" s="288"/>
      <c r="BS326" s="288"/>
      <c r="BT326" s="288"/>
      <c r="BU326" s="288"/>
      <c r="CK326" s="288"/>
      <c r="CL326" s="288"/>
      <c r="CM326" s="288"/>
      <c r="CN326" s="288"/>
      <c r="CO326" s="288"/>
      <c r="CP326" s="288"/>
      <c r="CQ326" s="288"/>
      <c r="CR326" s="288"/>
      <c r="CS326" s="288"/>
      <c r="CT326" s="288"/>
      <c r="CU326" s="288"/>
      <c r="CV326" s="288"/>
      <c r="CW326" s="288"/>
      <c r="CX326" s="288"/>
      <c r="CY326" s="288"/>
      <c r="CZ326" s="288"/>
      <c r="DA326" s="288"/>
      <c r="DB326" s="288"/>
      <c r="DC326" s="288"/>
      <c r="DD326" s="288"/>
      <c r="DE326" s="288"/>
      <c r="DF326" s="288"/>
      <c r="DG326" s="288"/>
      <c r="DH326" s="288"/>
      <c r="DI326" s="288"/>
      <c r="DJ326" s="288"/>
      <c r="DK326" s="288"/>
      <c r="DL326" s="288"/>
      <c r="DM326" s="288"/>
      <c r="DN326" s="288"/>
      <c r="DO326" s="288"/>
      <c r="DP326" s="288"/>
      <c r="DQ326" s="288"/>
      <c r="DR326" s="288"/>
      <c r="DS326" s="288"/>
      <c r="DT326" s="288"/>
      <c r="DU326" s="288"/>
      <c r="DV326" s="288"/>
      <c r="DW326" s="288"/>
      <c r="DX326" s="288"/>
      <c r="DY326" s="288"/>
      <c r="DZ326" s="288"/>
      <c r="EA326" s="288"/>
      <c r="EB326" s="288"/>
      <c r="EC326" s="288"/>
    </row>
    <row r="327" spans="1:133" s="291" customFormat="1">
      <c r="A327" s="288"/>
      <c r="B327" s="353"/>
      <c r="C327" s="353"/>
      <c r="D327" s="353"/>
      <c r="E327" s="279"/>
      <c r="F327" s="279"/>
      <c r="G327" s="278"/>
      <c r="H327" s="278"/>
      <c r="I327" s="278"/>
      <c r="J327" s="279"/>
      <c r="K327" s="352"/>
      <c r="L327" s="290"/>
      <c r="M327" s="290"/>
      <c r="N327" s="288"/>
      <c r="O327" s="288"/>
      <c r="P327" s="288"/>
      <c r="Q327" s="288"/>
      <c r="R327" s="288"/>
      <c r="S327" s="265"/>
      <c r="T327" s="265"/>
      <c r="U327" s="265"/>
      <c r="V327" s="265"/>
      <c r="W327" s="265"/>
      <c r="X327" s="265"/>
      <c r="Y327" s="265"/>
      <c r="Z327" s="265"/>
      <c r="AA327" s="265"/>
      <c r="AB327" s="265"/>
      <c r="AC327" s="265"/>
      <c r="AD327" s="265"/>
      <c r="AE327" s="265"/>
      <c r="AF327" s="265"/>
      <c r="AG327" s="265"/>
      <c r="AH327" s="265"/>
      <c r="AI327" s="265"/>
      <c r="AJ327" s="265"/>
      <c r="AK327" s="265"/>
      <c r="AL327" s="265"/>
      <c r="AM327" s="265"/>
      <c r="AN327" s="265"/>
      <c r="AO327" s="265"/>
      <c r="AP327" s="265"/>
      <c r="AQ327" s="288"/>
      <c r="AR327" s="265"/>
      <c r="AS327" s="288"/>
      <c r="AT327" s="288"/>
      <c r="AU327" s="288"/>
      <c r="AV327" s="288"/>
      <c r="AW327" s="288"/>
      <c r="AX327" s="288"/>
      <c r="AY327" s="288"/>
      <c r="AZ327" s="288"/>
      <c r="BA327" s="288"/>
      <c r="BB327" s="288"/>
      <c r="BC327" s="288"/>
      <c r="BD327" s="288"/>
      <c r="BE327" s="288"/>
      <c r="BF327" s="288"/>
      <c r="BG327" s="288"/>
      <c r="BH327" s="288"/>
      <c r="BI327" s="288"/>
      <c r="BJ327" s="288"/>
      <c r="BK327" s="288"/>
      <c r="BL327" s="288"/>
      <c r="BM327" s="288"/>
      <c r="BN327" s="288"/>
      <c r="BO327" s="288"/>
      <c r="BP327" s="288"/>
      <c r="BQ327" s="288"/>
      <c r="BR327" s="288"/>
      <c r="BS327" s="288"/>
      <c r="BT327" s="288"/>
      <c r="BU327" s="288"/>
      <c r="CK327" s="288"/>
      <c r="CL327" s="288"/>
      <c r="CM327" s="288"/>
      <c r="CN327" s="288"/>
      <c r="CO327" s="288"/>
      <c r="CP327" s="288"/>
      <c r="CQ327" s="288"/>
      <c r="CR327" s="288"/>
      <c r="CS327" s="288"/>
      <c r="CT327" s="288"/>
      <c r="CU327" s="288"/>
      <c r="CV327" s="288"/>
      <c r="CW327" s="288"/>
      <c r="CX327" s="288"/>
      <c r="CY327" s="288"/>
      <c r="CZ327" s="288"/>
      <c r="DA327" s="288"/>
      <c r="DB327" s="288"/>
      <c r="DC327" s="288"/>
      <c r="DD327" s="288"/>
      <c r="DE327" s="288"/>
      <c r="DF327" s="288"/>
      <c r="DG327" s="288"/>
      <c r="DH327" s="288"/>
      <c r="DI327" s="288"/>
      <c r="DJ327" s="288"/>
      <c r="DK327" s="288"/>
      <c r="DL327" s="288"/>
      <c r="DM327" s="288"/>
      <c r="DN327" s="288"/>
      <c r="DO327" s="288"/>
      <c r="DP327" s="288"/>
      <c r="DQ327" s="288"/>
      <c r="DR327" s="288"/>
      <c r="DS327" s="288"/>
      <c r="DT327" s="288"/>
      <c r="DU327" s="288"/>
      <c r="DV327" s="288"/>
      <c r="DW327" s="288"/>
      <c r="DX327" s="288"/>
      <c r="DY327" s="288"/>
      <c r="DZ327" s="288"/>
      <c r="EA327" s="288"/>
      <c r="EB327" s="288"/>
      <c r="EC327" s="288"/>
    </row>
    <row r="328" spans="1:133" s="291" customFormat="1">
      <c r="A328" s="288"/>
      <c r="B328" s="353"/>
      <c r="C328" s="353"/>
      <c r="D328" s="353"/>
      <c r="E328" s="279"/>
      <c r="F328" s="279"/>
      <c r="G328" s="278"/>
      <c r="H328" s="278"/>
      <c r="I328" s="278"/>
      <c r="J328" s="279"/>
      <c r="K328" s="352"/>
      <c r="L328" s="290"/>
      <c r="M328" s="290"/>
      <c r="N328" s="288"/>
      <c r="O328" s="288"/>
      <c r="P328" s="288"/>
      <c r="Q328" s="288"/>
      <c r="R328" s="288"/>
      <c r="S328" s="265"/>
      <c r="T328" s="265"/>
      <c r="U328" s="265"/>
      <c r="V328" s="265"/>
      <c r="W328" s="265"/>
      <c r="X328" s="265"/>
      <c r="Y328" s="265"/>
      <c r="Z328" s="265"/>
      <c r="AA328" s="265"/>
      <c r="AB328" s="265"/>
      <c r="AC328" s="265"/>
      <c r="AD328" s="265"/>
      <c r="AE328" s="265"/>
      <c r="AF328" s="265"/>
      <c r="AG328" s="265"/>
      <c r="AH328" s="265"/>
      <c r="AI328" s="265"/>
      <c r="AJ328" s="265"/>
      <c r="AK328" s="265"/>
      <c r="AL328" s="265"/>
      <c r="AM328" s="265"/>
      <c r="AN328" s="265"/>
      <c r="AO328" s="265"/>
      <c r="AP328" s="265"/>
      <c r="AQ328" s="288"/>
      <c r="AR328" s="265"/>
      <c r="AS328" s="288"/>
      <c r="AT328" s="288"/>
      <c r="AU328" s="288"/>
      <c r="AV328" s="288"/>
      <c r="AW328" s="288"/>
      <c r="AX328" s="288"/>
      <c r="AY328" s="288"/>
      <c r="AZ328" s="288"/>
      <c r="BA328" s="288"/>
      <c r="BB328" s="288"/>
      <c r="BC328" s="288"/>
      <c r="BD328" s="288"/>
      <c r="BE328" s="288"/>
      <c r="BF328" s="288"/>
      <c r="BG328" s="288"/>
      <c r="BH328" s="288"/>
      <c r="BI328" s="288"/>
      <c r="BJ328" s="288"/>
      <c r="BK328" s="288"/>
      <c r="BL328" s="288"/>
      <c r="BM328" s="288"/>
      <c r="BN328" s="288"/>
      <c r="BO328" s="288"/>
      <c r="BP328" s="288"/>
      <c r="BQ328" s="288"/>
      <c r="BR328" s="288"/>
      <c r="BS328" s="288"/>
      <c r="BT328" s="288"/>
      <c r="BU328" s="288"/>
      <c r="CK328" s="288"/>
      <c r="CL328" s="288"/>
      <c r="CM328" s="288"/>
      <c r="CN328" s="288"/>
      <c r="CO328" s="288"/>
      <c r="CP328" s="288"/>
      <c r="CQ328" s="288"/>
      <c r="CR328" s="288"/>
      <c r="CS328" s="288"/>
      <c r="CT328" s="288"/>
      <c r="CU328" s="288"/>
      <c r="CV328" s="288"/>
      <c r="CW328" s="288"/>
      <c r="CX328" s="288"/>
      <c r="CY328" s="288"/>
      <c r="CZ328" s="288"/>
      <c r="DA328" s="288"/>
      <c r="DB328" s="288"/>
      <c r="DC328" s="288"/>
      <c r="DD328" s="288"/>
      <c r="DE328" s="288"/>
      <c r="DF328" s="288"/>
      <c r="DG328" s="288"/>
      <c r="DH328" s="288"/>
      <c r="DI328" s="288"/>
      <c r="DJ328" s="288"/>
      <c r="DK328" s="288"/>
      <c r="DL328" s="288"/>
      <c r="DM328" s="288"/>
      <c r="DN328" s="288"/>
      <c r="DO328" s="288"/>
      <c r="DP328" s="288"/>
      <c r="DQ328" s="288"/>
      <c r="DR328" s="288"/>
      <c r="DS328" s="288"/>
      <c r="DT328" s="288"/>
      <c r="DU328" s="288"/>
      <c r="DV328" s="288"/>
      <c r="DW328" s="288"/>
      <c r="DX328" s="288"/>
      <c r="DY328" s="288"/>
      <c r="DZ328" s="288"/>
      <c r="EA328" s="288"/>
      <c r="EB328" s="288"/>
      <c r="EC328" s="288"/>
    </row>
    <row r="329" spans="1:133" s="291" customFormat="1">
      <c r="A329" s="288"/>
      <c r="B329" s="353"/>
      <c r="C329" s="353"/>
      <c r="D329" s="353"/>
      <c r="E329" s="279"/>
      <c r="F329" s="279"/>
      <c r="G329" s="278"/>
      <c r="H329" s="278"/>
      <c r="I329" s="278"/>
      <c r="J329" s="279"/>
      <c r="K329" s="352"/>
      <c r="L329" s="290"/>
      <c r="M329" s="290"/>
      <c r="N329" s="288"/>
      <c r="O329" s="288"/>
      <c r="P329" s="288"/>
      <c r="Q329" s="288"/>
      <c r="R329" s="288"/>
      <c r="S329" s="265"/>
      <c r="T329" s="265"/>
      <c r="U329" s="265"/>
      <c r="V329" s="265"/>
      <c r="W329" s="265"/>
      <c r="X329" s="265"/>
      <c r="Y329" s="265"/>
      <c r="Z329" s="265"/>
      <c r="AA329" s="265"/>
      <c r="AB329" s="265"/>
      <c r="AC329" s="265"/>
      <c r="AD329" s="265"/>
      <c r="AE329" s="265"/>
      <c r="AF329" s="265"/>
      <c r="AG329" s="265"/>
      <c r="AH329" s="265"/>
      <c r="AI329" s="265"/>
      <c r="AJ329" s="265"/>
      <c r="AK329" s="265"/>
      <c r="AL329" s="265"/>
      <c r="AM329" s="265"/>
      <c r="AN329" s="265"/>
      <c r="AO329" s="265"/>
      <c r="AP329" s="265"/>
      <c r="AQ329" s="288"/>
      <c r="AR329" s="265"/>
      <c r="AS329" s="288"/>
      <c r="AT329" s="288"/>
      <c r="AU329" s="288"/>
      <c r="AV329" s="288"/>
      <c r="AW329" s="288"/>
      <c r="AX329" s="288"/>
      <c r="AY329" s="288"/>
      <c r="AZ329" s="288"/>
      <c r="BA329" s="288"/>
      <c r="BB329" s="288"/>
      <c r="BC329" s="288"/>
      <c r="BD329" s="288"/>
      <c r="BE329" s="288"/>
      <c r="BF329" s="288"/>
      <c r="BG329" s="288"/>
      <c r="BH329" s="288"/>
      <c r="BI329" s="288"/>
      <c r="BJ329" s="288"/>
      <c r="BK329" s="288"/>
      <c r="BL329" s="288"/>
      <c r="BM329" s="288"/>
      <c r="BN329" s="288"/>
      <c r="BO329" s="288"/>
      <c r="BP329" s="288"/>
      <c r="BQ329" s="288"/>
      <c r="BR329" s="288"/>
      <c r="BS329" s="288"/>
      <c r="BT329" s="288"/>
      <c r="BU329" s="288"/>
      <c r="CK329" s="288"/>
      <c r="CL329" s="288"/>
      <c r="CM329" s="288"/>
      <c r="CN329" s="288"/>
      <c r="CO329" s="288"/>
      <c r="CP329" s="288"/>
      <c r="CQ329" s="288"/>
      <c r="CR329" s="288"/>
      <c r="CS329" s="288"/>
      <c r="CT329" s="288"/>
      <c r="CU329" s="288"/>
      <c r="CV329" s="288"/>
      <c r="CW329" s="288"/>
      <c r="CX329" s="288"/>
      <c r="CY329" s="288"/>
      <c r="CZ329" s="288"/>
      <c r="DA329" s="288"/>
      <c r="DB329" s="288"/>
      <c r="DC329" s="288"/>
      <c r="DD329" s="288"/>
      <c r="DE329" s="288"/>
      <c r="DF329" s="288"/>
      <c r="DG329" s="288"/>
      <c r="DH329" s="288"/>
      <c r="DI329" s="288"/>
      <c r="DJ329" s="288"/>
      <c r="DK329" s="288"/>
      <c r="DL329" s="288"/>
      <c r="DM329" s="288"/>
      <c r="DN329" s="288"/>
      <c r="DO329" s="288"/>
      <c r="DP329" s="288"/>
      <c r="DQ329" s="288"/>
      <c r="DR329" s="288"/>
      <c r="DS329" s="288"/>
      <c r="DT329" s="288"/>
      <c r="DU329" s="288"/>
      <c r="DV329" s="288"/>
      <c r="DW329" s="288"/>
      <c r="DX329" s="288"/>
      <c r="DY329" s="288"/>
      <c r="DZ329" s="288"/>
      <c r="EA329" s="288"/>
      <c r="EB329" s="288"/>
      <c r="EC329" s="288"/>
    </row>
    <row r="330" spans="1:133" s="291" customFormat="1">
      <c r="A330" s="288"/>
      <c r="B330" s="353"/>
      <c r="C330" s="353"/>
      <c r="D330" s="353"/>
      <c r="E330" s="279"/>
      <c r="F330" s="279"/>
      <c r="G330" s="278"/>
      <c r="H330" s="278"/>
      <c r="I330" s="278"/>
      <c r="J330" s="279"/>
      <c r="K330" s="352"/>
      <c r="L330" s="290"/>
      <c r="M330" s="290"/>
      <c r="N330" s="288"/>
      <c r="O330" s="288"/>
      <c r="P330" s="288"/>
      <c r="Q330" s="288"/>
      <c r="R330" s="288"/>
      <c r="S330" s="265"/>
      <c r="T330" s="265"/>
      <c r="U330" s="265"/>
      <c r="V330" s="265"/>
      <c r="W330" s="265"/>
      <c r="X330" s="265"/>
      <c r="Y330" s="265"/>
      <c r="Z330" s="265"/>
      <c r="AA330" s="265"/>
      <c r="AB330" s="265"/>
      <c r="AC330" s="265"/>
      <c r="AD330" s="265"/>
      <c r="AE330" s="265"/>
      <c r="AF330" s="265"/>
      <c r="AG330" s="265"/>
      <c r="AH330" s="265"/>
      <c r="AI330" s="265"/>
      <c r="AJ330" s="265"/>
      <c r="AK330" s="265"/>
      <c r="AL330" s="265"/>
      <c r="AM330" s="265"/>
      <c r="AN330" s="265"/>
      <c r="AO330" s="265"/>
      <c r="AP330" s="265"/>
      <c r="AQ330" s="288"/>
      <c r="AR330" s="265"/>
      <c r="AS330" s="288"/>
      <c r="AT330" s="288"/>
      <c r="AU330" s="288"/>
      <c r="AV330" s="288"/>
      <c r="AW330" s="288"/>
      <c r="AX330" s="288"/>
      <c r="AY330" s="288"/>
      <c r="AZ330" s="288"/>
      <c r="BA330" s="288"/>
      <c r="BB330" s="288"/>
      <c r="BC330" s="288"/>
      <c r="BD330" s="288"/>
      <c r="BE330" s="288"/>
      <c r="BF330" s="288"/>
      <c r="BG330" s="288"/>
      <c r="BH330" s="288"/>
      <c r="BI330" s="288"/>
      <c r="BJ330" s="288"/>
      <c r="BK330" s="288"/>
      <c r="BL330" s="288"/>
      <c r="BM330" s="288"/>
      <c r="BN330" s="288"/>
      <c r="BO330" s="288"/>
      <c r="BP330" s="288"/>
      <c r="BQ330" s="288"/>
      <c r="BR330" s="288"/>
      <c r="BS330" s="288"/>
      <c r="BT330" s="288"/>
      <c r="BU330" s="288"/>
      <c r="CK330" s="288"/>
      <c r="CL330" s="288"/>
      <c r="CM330" s="288"/>
      <c r="CN330" s="288"/>
      <c r="CO330" s="288"/>
      <c r="CP330" s="288"/>
      <c r="CQ330" s="288"/>
      <c r="CR330" s="288"/>
      <c r="CS330" s="288"/>
      <c r="CT330" s="288"/>
      <c r="CU330" s="288"/>
      <c r="CV330" s="288"/>
      <c r="CW330" s="288"/>
      <c r="CX330" s="288"/>
      <c r="CY330" s="288"/>
      <c r="CZ330" s="288"/>
      <c r="DA330" s="288"/>
      <c r="DB330" s="288"/>
      <c r="DC330" s="288"/>
      <c r="DD330" s="288"/>
      <c r="DE330" s="288"/>
      <c r="DF330" s="288"/>
      <c r="DG330" s="288"/>
      <c r="DH330" s="288"/>
      <c r="DI330" s="288"/>
      <c r="DJ330" s="288"/>
      <c r="DK330" s="288"/>
      <c r="DL330" s="288"/>
      <c r="DM330" s="288"/>
      <c r="DN330" s="288"/>
      <c r="DO330" s="288"/>
      <c r="DP330" s="288"/>
      <c r="DQ330" s="288"/>
      <c r="DR330" s="288"/>
      <c r="DS330" s="288"/>
      <c r="DT330" s="288"/>
      <c r="DU330" s="288"/>
      <c r="DV330" s="288"/>
      <c r="DW330" s="288"/>
      <c r="DX330" s="288"/>
      <c r="DY330" s="288"/>
      <c r="DZ330" s="288"/>
      <c r="EA330" s="288"/>
      <c r="EB330" s="288"/>
      <c r="EC330" s="288"/>
    </row>
    <row r="331" spans="1:133" s="291" customFormat="1">
      <c r="A331" s="288"/>
      <c r="B331" s="353"/>
      <c r="C331" s="353"/>
      <c r="D331" s="353"/>
      <c r="E331" s="279"/>
      <c r="F331" s="279"/>
      <c r="G331" s="278"/>
      <c r="H331" s="278"/>
      <c r="I331" s="278"/>
      <c r="J331" s="279"/>
      <c r="K331" s="352"/>
      <c r="L331" s="290"/>
      <c r="M331" s="290"/>
      <c r="N331" s="288"/>
      <c r="O331" s="288"/>
      <c r="P331" s="288"/>
      <c r="Q331" s="288"/>
      <c r="R331" s="288"/>
      <c r="S331" s="265"/>
      <c r="T331" s="265"/>
      <c r="U331" s="265"/>
      <c r="V331" s="265"/>
      <c r="W331" s="265"/>
      <c r="X331" s="265"/>
      <c r="Y331" s="265"/>
      <c r="Z331" s="265"/>
      <c r="AA331" s="265"/>
      <c r="AB331" s="265"/>
      <c r="AC331" s="265"/>
      <c r="AD331" s="265"/>
      <c r="AE331" s="265"/>
      <c r="AF331" s="265"/>
      <c r="AG331" s="265"/>
      <c r="AH331" s="265"/>
      <c r="AI331" s="265"/>
      <c r="AJ331" s="265"/>
      <c r="AK331" s="265"/>
      <c r="AL331" s="265"/>
      <c r="AM331" s="265"/>
      <c r="AN331" s="265"/>
      <c r="AO331" s="265"/>
      <c r="AP331" s="265"/>
      <c r="AQ331" s="288"/>
      <c r="AR331" s="265"/>
      <c r="AS331" s="288"/>
      <c r="AT331" s="288"/>
      <c r="AU331" s="288"/>
      <c r="AV331" s="288"/>
      <c r="AW331" s="288"/>
      <c r="AX331" s="288"/>
      <c r="AY331" s="288"/>
      <c r="AZ331" s="288"/>
      <c r="BA331" s="288"/>
      <c r="BB331" s="288"/>
      <c r="BC331" s="288"/>
      <c r="BD331" s="288"/>
      <c r="BE331" s="288"/>
      <c r="BF331" s="288"/>
      <c r="BG331" s="288"/>
      <c r="BH331" s="288"/>
      <c r="BI331" s="288"/>
      <c r="BJ331" s="288"/>
      <c r="BK331" s="288"/>
      <c r="BL331" s="288"/>
      <c r="BM331" s="288"/>
      <c r="BN331" s="288"/>
      <c r="BO331" s="288"/>
      <c r="BP331" s="288"/>
      <c r="BQ331" s="288"/>
      <c r="BR331" s="288"/>
      <c r="BS331" s="288"/>
      <c r="BT331" s="288"/>
      <c r="BU331" s="288"/>
      <c r="CK331" s="288"/>
      <c r="CL331" s="288"/>
      <c r="CM331" s="288"/>
      <c r="CN331" s="288"/>
      <c r="CO331" s="288"/>
      <c r="CP331" s="288"/>
      <c r="CQ331" s="288"/>
      <c r="CR331" s="288"/>
      <c r="CS331" s="288"/>
      <c r="CT331" s="288"/>
      <c r="CU331" s="288"/>
      <c r="CV331" s="288"/>
      <c r="CW331" s="288"/>
      <c r="CX331" s="288"/>
      <c r="CY331" s="288"/>
      <c r="CZ331" s="288"/>
      <c r="DA331" s="288"/>
      <c r="DB331" s="288"/>
      <c r="DC331" s="288"/>
      <c r="DD331" s="288"/>
      <c r="DE331" s="288"/>
      <c r="DF331" s="288"/>
      <c r="DG331" s="288"/>
      <c r="DH331" s="288"/>
      <c r="DI331" s="288"/>
      <c r="DJ331" s="288"/>
      <c r="DK331" s="288"/>
      <c r="DL331" s="288"/>
      <c r="DM331" s="288"/>
      <c r="DN331" s="288"/>
      <c r="DO331" s="288"/>
      <c r="DP331" s="288"/>
      <c r="DQ331" s="288"/>
      <c r="DR331" s="288"/>
      <c r="DS331" s="288"/>
      <c r="DT331" s="288"/>
      <c r="DU331" s="288"/>
      <c r="DV331" s="288"/>
      <c r="DW331" s="288"/>
      <c r="DX331" s="288"/>
      <c r="DY331" s="288"/>
      <c r="DZ331" s="288"/>
      <c r="EA331" s="288"/>
      <c r="EB331" s="288"/>
      <c r="EC331" s="288"/>
    </row>
    <row r="332" spans="1:133" s="291" customFormat="1">
      <c r="A332" s="288"/>
      <c r="B332" s="353"/>
      <c r="C332" s="353"/>
      <c r="D332" s="353"/>
      <c r="E332" s="279"/>
      <c r="F332" s="279"/>
      <c r="G332" s="278"/>
      <c r="H332" s="278"/>
      <c r="I332" s="278"/>
      <c r="J332" s="279"/>
      <c r="K332" s="290"/>
      <c r="L332" s="290"/>
      <c r="M332" s="290"/>
      <c r="N332" s="288"/>
      <c r="O332" s="288"/>
      <c r="P332" s="288"/>
      <c r="Q332" s="288"/>
      <c r="R332" s="288"/>
      <c r="S332" s="265"/>
      <c r="T332" s="265"/>
      <c r="U332" s="265"/>
      <c r="V332" s="265"/>
      <c r="W332" s="265"/>
      <c r="X332" s="265"/>
      <c r="Y332" s="265"/>
      <c r="Z332" s="265"/>
      <c r="AA332" s="265"/>
      <c r="AB332" s="265"/>
      <c r="AC332" s="265"/>
      <c r="AD332" s="265"/>
      <c r="AE332" s="265"/>
      <c r="AF332" s="265"/>
      <c r="AG332" s="265"/>
      <c r="AH332" s="265"/>
      <c r="AI332" s="265"/>
      <c r="AJ332" s="265"/>
      <c r="AK332" s="265"/>
      <c r="AL332" s="265"/>
      <c r="AM332" s="265"/>
      <c r="AN332" s="265"/>
      <c r="AO332" s="265"/>
      <c r="AP332" s="265"/>
      <c r="AQ332" s="288"/>
      <c r="AR332" s="265"/>
      <c r="AS332" s="288"/>
      <c r="AT332" s="288"/>
      <c r="AU332" s="288"/>
      <c r="AV332" s="288"/>
      <c r="AW332" s="288"/>
      <c r="AX332" s="288"/>
      <c r="AY332" s="288"/>
      <c r="AZ332" s="288"/>
      <c r="BA332" s="288"/>
      <c r="BB332" s="288"/>
      <c r="BC332" s="288"/>
      <c r="BD332" s="288"/>
      <c r="BE332" s="288"/>
      <c r="BF332" s="288"/>
      <c r="BG332" s="288"/>
      <c r="BH332" s="288"/>
      <c r="BI332" s="288"/>
      <c r="BJ332" s="288"/>
      <c r="BK332" s="288"/>
      <c r="BL332" s="288"/>
      <c r="BM332" s="288"/>
      <c r="BN332" s="288"/>
      <c r="BO332" s="288"/>
      <c r="BP332" s="288"/>
      <c r="BQ332" s="288"/>
      <c r="BR332" s="288"/>
      <c r="BS332" s="288"/>
      <c r="BT332" s="288"/>
      <c r="BU332" s="288"/>
      <c r="CK332" s="288"/>
      <c r="CL332" s="288"/>
      <c r="CM332" s="288"/>
      <c r="CN332" s="288"/>
      <c r="CO332" s="288"/>
      <c r="CP332" s="288"/>
      <c r="CQ332" s="288"/>
      <c r="CR332" s="288"/>
      <c r="CS332" s="288"/>
      <c r="CT332" s="288"/>
      <c r="CU332" s="288"/>
      <c r="CV332" s="288"/>
      <c r="CW332" s="288"/>
      <c r="CX332" s="288"/>
      <c r="CY332" s="288"/>
      <c r="CZ332" s="288"/>
      <c r="DA332" s="288"/>
      <c r="DB332" s="288"/>
      <c r="DC332" s="288"/>
      <c r="DD332" s="288"/>
      <c r="DE332" s="288"/>
      <c r="DF332" s="288"/>
      <c r="DG332" s="288"/>
      <c r="DH332" s="288"/>
      <c r="DI332" s="288"/>
      <c r="DJ332" s="288"/>
      <c r="DK332" s="288"/>
      <c r="DL332" s="288"/>
      <c r="DM332" s="288"/>
      <c r="DN332" s="288"/>
      <c r="DO332" s="288"/>
      <c r="DP332" s="288"/>
      <c r="DQ332" s="288"/>
      <c r="DR332" s="288"/>
      <c r="DS332" s="288"/>
      <c r="DT332" s="288"/>
      <c r="DU332" s="288"/>
      <c r="DV332" s="288"/>
      <c r="DW332" s="288"/>
      <c r="DX332" s="288"/>
      <c r="DY332" s="288"/>
      <c r="DZ332" s="288"/>
      <c r="EA332" s="288"/>
      <c r="EB332" s="288"/>
      <c r="EC332" s="288"/>
    </row>
    <row r="333" spans="1:133" s="291" customFormat="1">
      <c r="A333" s="288"/>
      <c r="B333" s="353"/>
      <c r="C333" s="353"/>
      <c r="D333" s="353"/>
      <c r="E333" s="279"/>
      <c r="F333" s="279"/>
      <c r="G333" s="278"/>
      <c r="H333" s="278"/>
      <c r="I333" s="278"/>
      <c r="J333" s="279"/>
      <c r="K333" s="290"/>
      <c r="L333" s="290"/>
      <c r="M333" s="290"/>
      <c r="N333" s="288"/>
      <c r="O333" s="288"/>
      <c r="P333" s="288"/>
      <c r="Q333" s="288"/>
      <c r="R333" s="288"/>
      <c r="S333" s="265"/>
      <c r="T333" s="265"/>
      <c r="U333" s="265"/>
      <c r="V333" s="265"/>
      <c r="W333" s="265"/>
      <c r="X333" s="265"/>
      <c r="Y333" s="265"/>
      <c r="Z333" s="265"/>
      <c r="AA333" s="265"/>
      <c r="AB333" s="265"/>
      <c r="AC333" s="265"/>
      <c r="AD333" s="265"/>
      <c r="AE333" s="265"/>
      <c r="AF333" s="265"/>
      <c r="AG333" s="265"/>
      <c r="AH333" s="265"/>
      <c r="AI333" s="265"/>
      <c r="AJ333" s="265"/>
      <c r="AK333" s="265"/>
      <c r="AL333" s="265"/>
      <c r="AM333" s="265"/>
      <c r="AN333" s="265"/>
      <c r="AO333" s="265"/>
      <c r="AP333" s="265"/>
      <c r="AQ333" s="288"/>
      <c r="AR333" s="265"/>
      <c r="AS333" s="288"/>
      <c r="AT333" s="288"/>
      <c r="AU333" s="288"/>
      <c r="AV333" s="288"/>
      <c r="AW333" s="288"/>
      <c r="AX333" s="288"/>
      <c r="AY333" s="288"/>
      <c r="AZ333" s="288"/>
      <c r="BA333" s="288"/>
      <c r="BB333" s="288"/>
      <c r="BC333" s="288"/>
      <c r="BD333" s="288"/>
      <c r="BE333" s="288"/>
      <c r="BF333" s="288"/>
      <c r="BG333" s="288"/>
      <c r="BH333" s="288"/>
      <c r="BI333" s="288"/>
      <c r="BJ333" s="288"/>
      <c r="BK333" s="288"/>
      <c r="BL333" s="288"/>
      <c r="BM333" s="288"/>
      <c r="BN333" s="288"/>
      <c r="BO333" s="288"/>
      <c r="BP333" s="288"/>
      <c r="BQ333" s="288"/>
      <c r="BR333" s="288"/>
      <c r="BS333" s="288"/>
      <c r="BT333" s="288"/>
      <c r="BU333" s="288"/>
      <c r="CK333" s="288"/>
      <c r="CL333" s="288"/>
      <c r="CM333" s="288"/>
      <c r="CN333" s="288"/>
      <c r="CO333" s="288"/>
      <c r="CP333" s="288"/>
      <c r="CQ333" s="288"/>
      <c r="CR333" s="288"/>
      <c r="CS333" s="288"/>
      <c r="CT333" s="288"/>
      <c r="CU333" s="288"/>
      <c r="CV333" s="288"/>
      <c r="CW333" s="288"/>
      <c r="CX333" s="288"/>
      <c r="CY333" s="288"/>
      <c r="CZ333" s="288"/>
      <c r="DA333" s="288"/>
      <c r="DB333" s="288"/>
      <c r="DC333" s="288"/>
      <c r="DD333" s="288"/>
      <c r="DE333" s="288"/>
      <c r="DF333" s="288"/>
      <c r="DG333" s="288"/>
      <c r="DH333" s="288"/>
      <c r="DI333" s="288"/>
      <c r="DJ333" s="288"/>
      <c r="DK333" s="288"/>
      <c r="DL333" s="288"/>
      <c r="DM333" s="288"/>
      <c r="DN333" s="288"/>
      <c r="DO333" s="288"/>
      <c r="DP333" s="288"/>
      <c r="DQ333" s="288"/>
      <c r="DR333" s="288"/>
      <c r="DS333" s="288"/>
      <c r="DT333" s="288"/>
      <c r="DU333" s="288"/>
      <c r="DV333" s="288"/>
      <c r="DW333" s="288"/>
      <c r="DX333" s="288"/>
      <c r="DY333" s="288"/>
      <c r="DZ333" s="288"/>
      <c r="EA333" s="288"/>
      <c r="EB333" s="288"/>
      <c r="EC333" s="288"/>
    </row>
    <row r="334" spans="1:133" s="291" customFormat="1">
      <c r="A334" s="288"/>
      <c r="B334" s="354"/>
      <c r="C334" s="354"/>
      <c r="D334" s="354"/>
      <c r="E334" s="290"/>
      <c r="F334" s="290"/>
      <c r="G334" s="290"/>
      <c r="H334" s="290"/>
      <c r="I334" s="290"/>
      <c r="J334" s="290"/>
      <c r="K334" s="290"/>
      <c r="L334" s="290"/>
      <c r="M334" s="290"/>
      <c r="N334" s="288"/>
      <c r="O334" s="288"/>
      <c r="P334" s="288"/>
      <c r="Q334" s="288"/>
      <c r="R334" s="288"/>
      <c r="S334" s="265"/>
      <c r="T334" s="265"/>
      <c r="U334" s="265"/>
      <c r="V334" s="265"/>
      <c r="W334" s="265"/>
      <c r="X334" s="265"/>
      <c r="Y334" s="265"/>
      <c r="Z334" s="265"/>
      <c r="AA334" s="265"/>
      <c r="AB334" s="265"/>
      <c r="AC334" s="265"/>
      <c r="AD334" s="265"/>
      <c r="AE334" s="265"/>
      <c r="AF334" s="265"/>
      <c r="AG334" s="265"/>
      <c r="AH334" s="265"/>
      <c r="AI334" s="265"/>
      <c r="AJ334" s="265"/>
      <c r="AK334" s="265"/>
      <c r="AL334" s="265"/>
      <c r="AM334" s="265"/>
      <c r="AN334" s="265"/>
      <c r="AO334" s="265"/>
      <c r="AP334" s="265"/>
      <c r="AQ334" s="288"/>
      <c r="AR334" s="265"/>
      <c r="AS334" s="288"/>
      <c r="AT334" s="288"/>
      <c r="AU334" s="288"/>
      <c r="AV334" s="288"/>
      <c r="AW334" s="288"/>
      <c r="AX334" s="288"/>
      <c r="AY334" s="288"/>
      <c r="AZ334" s="288"/>
      <c r="BA334" s="288"/>
      <c r="BB334" s="288"/>
      <c r="BC334" s="288"/>
      <c r="BD334" s="288"/>
      <c r="BE334" s="288"/>
      <c r="BF334" s="288"/>
      <c r="BG334" s="288"/>
      <c r="BH334" s="288"/>
      <c r="BI334" s="288"/>
      <c r="BJ334" s="288"/>
      <c r="BK334" s="288"/>
      <c r="BL334" s="288"/>
      <c r="BM334" s="288"/>
      <c r="BN334" s="288"/>
      <c r="BO334" s="288"/>
      <c r="BP334" s="288"/>
      <c r="BQ334" s="288"/>
      <c r="BR334" s="288"/>
      <c r="BS334" s="288"/>
      <c r="BT334" s="288"/>
      <c r="BU334" s="288"/>
      <c r="CK334" s="288"/>
      <c r="CL334" s="288"/>
      <c r="CM334" s="288"/>
      <c r="CN334" s="288"/>
      <c r="CO334" s="288"/>
      <c r="CP334" s="288"/>
      <c r="CQ334" s="288"/>
      <c r="CR334" s="288"/>
      <c r="CS334" s="288"/>
      <c r="CT334" s="288"/>
      <c r="CU334" s="288"/>
      <c r="CV334" s="288"/>
      <c r="CW334" s="288"/>
      <c r="CX334" s="288"/>
      <c r="CY334" s="288"/>
      <c r="CZ334" s="288"/>
      <c r="DA334" s="288"/>
      <c r="DB334" s="288"/>
      <c r="DC334" s="288"/>
      <c r="DD334" s="288"/>
      <c r="DE334" s="288"/>
      <c r="DF334" s="288"/>
      <c r="DG334" s="288"/>
      <c r="DH334" s="288"/>
      <c r="DI334" s="288"/>
      <c r="DJ334" s="288"/>
      <c r="DK334" s="288"/>
      <c r="DL334" s="288"/>
      <c r="DM334" s="288"/>
      <c r="DN334" s="288"/>
      <c r="DO334" s="288"/>
      <c r="DP334" s="288"/>
      <c r="DQ334" s="288"/>
      <c r="DR334" s="288"/>
      <c r="DS334" s="288"/>
      <c r="DT334" s="288"/>
      <c r="DU334" s="288"/>
      <c r="DV334" s="288"/>
      <c r="DW334" s="288"/>
      <c r="DX334" s="288"/>
      <c r="DY334" s="288"/>
      <c r="DZ334" s="288"/>
      <c r="EA334" s="288"/>
      <c r="EB334" s="288"/>
      <c r="EC334" s="288"/>
    </row>
    <row r="335" spans="1:133" s="291" customFormat="1">
      <c r="A335" s="288"/>
      <c r="B335" s="354"/>
      <c r="C335" s="354"/>
      <c r="D335" s="354"/>
      <c r="E335" s="290"/>
      <c r="F335" s="290"/>
      <c r="G335" s="290"/>
      <c r="H335" s="290"/>
      <c r="I335" s="290"/>
      <c r="J335" s="290"/>
      <c r="K335" s="290"/>
      <c r="L335" s="290"/>
      <c r="M335" s="290"/>
      <c r="N335" s="288"/>
      <c r="O335" s="288"/>
      <c r="P335" s="288"/>
      <c r="Q335" s="288"/>
      <c r="R335" s="288"/>
      <c r="S335" s="265"/>
      <c r="T335" s="265"/>
      <c r="U335" s="265"/>
      <c r="V335" s="265"/>
      <c r="W335" s="265"/>
      <c r="X335" s="265"/>
      <c r="Y335" s="265"/>
      <c r="Z335" s="265"/>
      <c r="AA335" s="265"/>
      <c r="AB335" s="265"/>
      <c r="AC335" s="265"/>
      <c r="AD335" s="265"/>
      <c r="AE335" s="265"/>
      <c r="AF335" s="265"/>
      <c r="AG335" s="265"/>
      <c r="AH335" s="265"/>
      <c r="AI335" s="265"/>
      <c r="AJ335" s="265"/>
      <c r="AK335" s="265"/>
      <c r="AL335" s="265"/>
      <c r="AM335" s="265"/>
      <c r="AN335" s="265"/>
      <c r="AO335" s="265"/>
      <c r="AP335" s="265"/>
      <c r="AQ335" s="288"/>
      <c r="AR335" s="265"/>
      <c r="AS335" s="288"/>
      <c r="AT335" s="288"/>
      <c r="AU335" s="288"/>
      <c r="AV335" s="288"/>
      <c r="AW335" s="288"/>
      <c r="AX335" s="288"/>
      <c r="AY335" s="288"/>
      <c r="AZ335" s="288"/>
      <c r="BA335" s="288"/>
      <c r="BB335" s="288"/>
      <c r="BC335" s="288"/>
      <c r="BD335" s="288"/>
      <c r="BE335" s="288"/>
      <c r="BF335" s="288"/>
      <c r="BG335" s="288"/>
      <c r="BH335" s="288"/>
      <c r="BI335" s="288"/>
      <c r="BJ335" s="288"/>
      <c r="BK335" s="288"/>
      <c r="BL335" s="288"/>
      <c r="BM335" s="288"/>
      <c r="BN335" s="288"/>
      <c r="BO335" s="288"/>
      <c r="BP335" s="288"/>
      <c r="BQ335" s="288"/>
      <c r="BR335" s="288"/>
      <c r="BS335" s="288"/>
      <c r="BT335" s="288"/>
      <c r="BU335" s="288"/>
      <c r="CK335" s="288"/>
      <c r="CL335" s="288"/>
      <c r="CM335" s="288"/>
      <c r="CN335" s="288"/>
      <c r="CO335" s="288"/>
      <c r="CP335" s="288"/>
      <c r="CQ335" s="288"/>
      <c r="CR335" s="288"/>
      <c r="CS335" s="288"/>
      <c r="CT335" s="288"/>
      <c r="CU335" s="288"/>
      <c r="CV335" s="288"/>
      <c r="CW335" s="288"/>
      <c r="CX335" s="288"/>
      <c r="CY335" s="288"/>
      <c r="CZ335" s="288"/>
      <c r="DA335" s="288"/>
      <c r="DB335" s="288"/>
      <c r="DC335" s="288"/>
      <c r="DD335" s="288"/>
      <c r="DE335" s="288"/>
      <c r="DF335" s="288"/>
      <c r="DG335" s="288"/>
      <c r="DH335" s="288"/>
      <c r="DI335" s="288"/>
      <c r="DJ335" s="288"/>
      <c r="DK335" s="288"/>
      <c r="DL335" s="288"/>
      <c r="DM335" s="288"/>
      <c r="DN335" s="288"/>
      <c r="DO335" s="288"/>
      <c r="DP335" s="288"/>
      <c r="DQ335" s="288"/>
      <c r="DR335" s="288"/>
      <c r="DS335" s="288"/>
      <c r="DT335" s="288"/>
      <c r="DU335" s="288"/>
      <c r="DV335" s="288"/>
      <c r="DW335" s="288"/>
      <c r="DX335" s="288"/>
      <c r="DY335" s="288"/>
      <c r="DZ335" s="288"/>
      <c r="EA335" s="288"/>
      <c r="EB335" s="288"/>
      <c r="EC335" s="288"/>
    </row>
    <row r="336" spans="1:133" s="291" customFormat="1">
      <c r="A336" s="288"/>
      <c r="B336" s="354"/>
      <c r="C336" s="354"/>
      <c r="D336" s="354"/>
      <c r="E336" s="290"/>
      <c r="F336" s="290"/>
      <c r="G336" s="290"/>
      <c r="H336" s="290"/>
      <c r="I336" s="290"/>
      <c r="J336" s="290"/>
      <c r="K336" s="290"/>
      <c r="L336" s="290"/>
      <c r="M336" s="290"/>
      <c r="N336" s="288"/>
      <c r="O336" s="288"/>
      <c r="P336" s="288"/>
      <c r="Q336" s="288"/>
      <c r="R336" s="288"/>
      <c r="S336" s="265"/>
      <c r="T336" s="265"/>
      <c r="U336" s="265"/>
      <c r="V336" s="265"/>
      <c r="W336" s="265"/>
      <c r="X336" s="265"/>
      <c r="Y336" s="265"/>
      <c r="Z336" s="265"/>
      <c r="AA336" s="265"/>
      <c r="AB336" s="265"/>
      <c r="AC336" s="265"/>
      <c r="AD336" s="265"/>
      <c r="AE336" s="265"/>
      <c r="AF336" s="265"/>
      <c r="AG336" s="265"/>
      <c r="AH336" s="265"/>
      <c r="AI336" s="265"/>
      <c r="AJ336" s="265"/>
      <c r="AK336" s="265"/>
      <c r="AL336" s="265"/>
      <c r="AM336" s="265"/>
      <c r="AN336" s="265"/>
      <c r="AO336" s="265"/>
      <c r="AP336" s="265"/>
      <c r="AQ336" s="288"/>
      <c r="AR336" s="265"/>
      <c r="AS336" s="288"/>
      <c r="AT336" s="288"/>
      <c r="AU336" s="288"/>
      <c r="AV336" s="288"/>
      <c r="AW336" s="288"/>
      <c r="AX336" s="288"/>
      <c r="AY336" s="288"/>
      <c r="AZ336" s="288"/>
      <c r="BA336" s="288"/>
      <c r="BB336" s="288"/>
      <c r="BC336" s="288"/>
      <c r="BD336" s="288"/>
      <c r="BE336" s="288"/>
      <c r="BF336" s="288"/>
      <c r="BG336" s="288"/>
      <c r="BH336" s="288"/>
      <c r="BI336" s="288"/>
      <c r="BJ336" s="288"/>
      <c r="BK336" s="288"/>
      <c r="BL336" s="288"/>
      <c r="BM336" s="288"/>
      <c r="BN336" s="288"/>
      <c r="BO336" s="288"/>
      <c r="BP336" s="288"/>
      <c r="BQ336" s="288"/>
      <c r="BR336" s="288"/>
      <c r="BS336" s="288"/>
      <c r="BT336" s="288"/>
      <c r="BU336" s="288"/>
      <c r="CK336" s="288"/>
      <c r="CL336" s="288"/>
      <c r="CM336" s="288"/>
      <c r="CN336" s="288"/>
      <c r="CO336" s="288"/>
      <c r="CP336" s="288"/>
      <c r="CQ336" s="288"/>
      <c r="CR336" s="288"/>
      <c r="CS336" s="288"/>
      <c r="CT336" s="288"/>
      <c r="CU336" s="288"/>
      <c r="CV336" s="288"/>
      <c r="CW336" s="288"/>
      <c r="CX336" s="288"/>
      <c r="CY336" s="288"/>
      <c r="CZ336" s="288"/>
      <c r="DA336" s="288"/>
      <c r="DB336" s="288"/>
      <c r="DC336" s="288"/>
      <c r="DD336" s="288"/>
      <c r="DE336" s="288"/>
      <c r="DF336" s="288"/>
      <c r="DG336" s="288"/>
      <c r="DH336" s="288"/>
      <c r="DI336" s="288"/>
      <c r="DJ336" s="288"/>
      <c r="DK336" s="288"/>
      <c r="DL336" s="288"/>
      <c r="DM336" s="288"/>
      <c r="DN336" s="288"/>
      <c r="DO336" s="288"/>
      <c r="DP336" s="288"/>
      <c r="DQ336" s="288"/>
      <c r="DR336" s="288"/>
      <c r="DS336" s="288"/>
      <c r="DT336" s="288"/>
      <c r="DU336" s="288"/>
      <c r="DV336" s="288"/>
      <c r="DW336" s="288"/>
      <c r="DX336" s="288"/>
      <c r="DY336" s="288"/>
      <c r="DZ336" s="288"/>
      <c r="EA336" s="288"/>
      <c r="EB336" s="288"/>
      <c r="EC336" s="288"/>
    </row>
    <row r="337" spans="1:133" s="291" customFormat="1">
      <c r="A337" s="288"/>
      <c r="B337" s="354"/>
      <c r="C337" s="354"/>
      <c r="D337" s="354"/>
      <c r="E337" s="290"/>
      <c r="F337" s="290"/>
      <c r="G337" s="290"/>
      <c r="H337" s="290"/>
      <c r="I337" s="290"/>
      <c r="J337" s="290"/>
      <c r="K337" s="290"/>
      <c r="L337" s="290"/>
      <c r="M337" s="290"/>
      <c r="N337" s="288"/>
      <c r="O337" s="288"/>
      <c r="P337" s="288"/>
      <c r="Q337" s="288"/>
      <c r="R337" s="288"/>
      <c r="S337" s="265"/>
      <c r="T337" s="265"/>
      <c r="U337" s="265"/>
      <c r="V337" s="265"/>
      <c r="W337" s="265"/>
      <c r="X337" s="265"/>
      <c r="Y337" s="265"/>
      <c r="Z337" s="265"/>
      <c r="AA337" s="265"/>
      <c r="AB337" s="265"/>
      <c r="AC337" s="265"/>
      <c r="AD337" s="265"/>
      <c r="AE337" s="265"/>
      <c r="AF337" s="265"/>
      <c r="AG337" s="265"/>
      <c r="AH337" s="265"/>
      <c r="AI337" s="265"/>
      <c r="AJ337" s="265"/>
      <c r="AK337" s="265"/>
      <c r="AL337" s="265"/>
      <c r="AM337" s="265"/>
      <c r="AN337" s="265"/>
      <c r="AO337" s="265"/>
      <c r="AP337" s="265"/>
      <c r="AQ337" s="288"/>
      <c r="AR337" s="265"/>
      <c r="AS337" s="288"/>
      <c r="AT337" s="288"/>
      <c r="AU337" s="288"/>
      <c r="AV337" s="288"/>
      <c r="AW337" s="288"/>
      <c r="AX337" s="288"/>
      <c r="AY337" s="288"/>
      <c r="AZ337" s="288"/>
      <c r="BA337" s="288"/>
      <c r="BB337" s="288"/>
      <c r="BC337" s="288"/>
      <c r="BD337" s="288"/>
      <c r="BE337" s="288"/>
      <c r="BF337" s="288"/>
      <c r="BG337" s="288"/>
      <c r="BH337" s="288"/>
      <c r="BI337" s="288"/>
      <c r="BJ337" s="288"/>
      <c r="BK337" s="288"/>
      <c r="BL337" s="288"/>
      <c r="BM337" s="288"/>
      <c r="BN337" s="288"/>
      <c r="BO337" s="288"/>
      <c r="BP337" s="288"/>
      <c r="BQ337" s="288"/>
      <c r="BR337" s="288"/>
      <c r="BS337" s="288"/>
      <c r="BT337" s="288"/>
      <c r="BU337" s="288"/>
      <c r="CK337" s="288"/>
      <c r="CL337" s="288"/>
      <c r="CM337" s="288"/>
      <c r="CN337" s="288"/>
      <c r="CO337" s="288"/>
      <c r="CP337" s="288"/>
      <c r="CQ337" s="288"/>
      <c r="CR337" s="288"/>
      <c r="CS337" s="288"/>
      <c r="CT337" s="288"/>
      <c r="CU337" s="288"/>
      <c r="CV337" s="288"/>
      <c r="CW337" s="288"/>
      <c r="CX337" s="288"/>
      <c r="CY337" s="288"/>
      <c r="CZ337" s="288"/>
      <c r="DA337" s="288"/>
      <c r="DB337" s="288"/>
      <c r="DC337" s="288"/>
      <c r="DD337" s="288"/>
      <c r="DE337" s="288"/>
      <c r="DF337" s="288"/>
      <c r="DG337" s="288"/>
      <c r="DH337" s="288"/>
      <c r="DI337" s="288"/>
      <c r="DJ337" s="288"/>
      <c r="DK337" s="288"/>
      <c r="DL337" s="288"/>
      <c r="DM337" s="288"/>
      <c r="DN337" s="288"/>
      <c r="DO337" s="288"/>
      <c r="DP337" s="288"/>
      <c r="DQ337" s="288"/>
      <c r="DR337" s="288"/>
      <c r="DS337" s="288"/>
      <c r="DT337" s="288"/>
      <c r="DU337" s="288"/>
      <c r="DV337" s="288"/>
      <c r="DW337" s="288"/>
      <c r="DX337" s="288"/>
      <c r="DY337" s="288"/>
      <c r="DZ337" s="288"/>
      <c r="EA337" s="288"/>
      <c r="EB337" s="288"/>
      <c r="EC337" s="288"/>
    </row>
    <row r="338" spans="1:133" s="291" customFormat="1">
      <c r="A338" s="288"/>
      <c r="B338" s="354"/>
      <c r="C338" s="354"/>
      <c r="D338" s="354"/>
      <c r="E338" s="290"/>
      <c r="F338" s="290"/>
      <c r="G338" s="290"/>
      <c r="H338" s="290"/>
      <c r="I338" s="290"/>
      <c r="J338" s="290"/>
      <c r="K338" s="290"/>
      <c r="L338" s="290"/>
      <c r="M338" s="290"/>
      <c r="N338" s="288"/>
      <c r="O338" s="288"/>
      <c r="P338" s="288"/>
      <c r="Q338" s="288"/>
      <c r="R338" s="288"/>
      <c r="S338" s="265"/>
      <c r="T338" s="265"/>
      <c r="U338" s="265"/>
      <c r="V338" s="265"/>
      <c r="W338" s="265"/>
      <c r="X338" s="265"/>
      <c r="Y338" s="265"/>
      <c r="Z338" s="265"/>
      <c r="AA338" s="265"/>
      <c r="AB338" s="265"/>
      <c r="AC338" s="265"/>
      <c r="AD338" s="265"/>
      <c r="AE338" s="265"/>
      <c r="AF338" s="265"/>
      <c r="AG338" s="265"/>
      <c r="AH338" s="265"/>
      <c r="AI338" s="265"/>
      <c r="AJ338" s="265"/>
      <c r="AK338" s="265"/>
      <c r="AL338" s="265"/>
      <c r="AM338" s="265"/>
      <c r="AN338" s="265"/>
      <c r="AO338" s="265"/>
      <c r="AP338" s="265"/>
      <c r="AQ338" s="288"/>
      <c r="AR338" s="265"/>
      <c r="AS338" s="288"/>
      <c r="AT338" s="288"/>
      <c r="AU338" s="288"/>
      <c r="AV338" s="288"/>
      <c r="AW338" s="288"/>
      <c r="AX338" s="288"/>
      <c r="AY338" s="288"/>
      <c r="AZ338" s="288"/>
      <c r="BA338" s="288"/>
      <c r="BB338" s="288"/>
      <c r="BC338" s="288"/>
      <c r="BD338" s="288"/>
      <c r="BE338" s="288"/>
      <c r="BF338" s="288"/>
      <c r="BG338" s="288"/>
      <c r="BH338" s="288"/>
      <c r="BI338" s="288"/>
      <c r="BJ338" s="288"/>
      <c r="BK338" s="288"/>
      <c r="BL338" s="288"/>
      <c r="BM338" s="288"/>
      <c r="BN338" s="288"/>
      <c r="BO338" s="288"/>
      <c r="BP338" s="288"/>
      <c r="BQ338" s="288"/>
      <c r="BR338" s="288"/>
      <c r="BS338" s="288"/>
      <c r="BT338" s="288"/>
      <c r="BU338" s="288"/>
      <c r="CK338" s="288"/>
      <c r="CL338" s="288"/>
      <c r="CM338" s="288"/>
      <c r="CN338" s="288"/>
      <c r="CO338" s="288"/>
      <c r="CP338" s="288"/>
      <c r="CQ338" s="288"/>
      <c r="CR338" s="288"/>
      <c r="CS338" s="288"/>
      <c r="CT338" s="288"/>
      <c r="CU338" s="288"/>
      <c r="CV338" s="288"/>
      <c r="CW338" s="288"/>
      <c r="CX338" s="288"/>
      <c r="CY338" s="288"/>
      <c r="CZ338" s="288"/>
      <c r="DA338" s="288"/>
      <c r="DB338" s="288"/>
      <c r="DC338" s="288"/>
      <c r="DD338" s="288"/>
      <c r="DE338" s="288"/>
      <c r="DF338" s="288"/>
      <c r="DG338" s="288"/>
      <c r="DH338" s="288"/>
      <c r="DI338" s="288"/>
      <c r="DJ338" s="288"/>
      <c r="DK338" s="288"/>
      <c r="DL338" s="288"/>
      <c r="DM338" s="288"/>
      <c r="DN338" s="288"/>
      <c r="DO338" s="288"/>
      <c r="DP338" s="288"/>
      <c r="DQ338" s="288"/>
      <c r="DR338" s="288"/>
      <c r="DS338" s="288"/>
      <c r="DT338" s="288"/>
      <c r="DU338" s="288"/>
      <c r="DV338" s="288"/>
      <c r="DW338" s="288"/>
      <c r="DX338" s="288"/>
      <c r="DY338" s="288"/>
      <c r="DZ338" s="288"/>
      <c r="EA338" s="288"/>
      <c r="EB338" s="288"/>
      <c r="EC338" s="288"/>
    </row>
    <row r="339" spans="1:133" s="291" customFormat="1">
      <c r="A339" s="288"/>
      <c r="B339" s="354"/>
      <c r="C339" s="354"/>
      <c r="D339" s="354"/>
      <c r="E339" s="290"/>
      <c r="F339" s="290"/>
      <c r="G339" s="290"/>
      <c r="H339" s="290"/>
      <c r="I339" s="290"/>
      <c r="J339" s="290"/>
      <c r="K339" s="290"/>
      <c r="L339" s="290"/>
      <c r="M339" s="290"/>
      <c r="N339" s="288"/>
      <c r="O339" s="288"/>
      <c r="P339" s="288"/>
      <c r="Q339" s="288"/>
      <c r="R339" s="288"/>
      <c r="S339" s="265"/>
      <c r="T339" s="265"/>
      <c r="U339" s="265"/>
      <c r="V339" s="265"/>
      <c r="W339" s="265"/>
      <c r="X339" s="265"/>
      <c r="Y339" s="265"/>
      <c r="Z339" s="265"/>
      <c r="AA339" s="265"/>
      <c r="AB339" s="265"/>
      <c r="AC339" s="265"/>
      <c r="AD339" s="265"/>
      <c r="AE339" s="265"/>
      <c r="AF339" s="265"/>
      <c r="AG339" s="265"/>
      <c r="AH339" s="265"/>
      <c r="AI339" s="265"/>
      <c r="AJ339" s="265"/>
      <c r="AK339" s="265"/>
      <c r="AL339" s="265"/>
      <c r="AM339" s="265"/>
      <c r="AN339" s="265"/>
      <c r="AO339" s="265"/>
      <c r="AP339" s="265"/>
      <c r="AQ339" s="288"/>
      <c r="AR339" s="265"/>
      <c r="AS339" s="288"/>
      <c r="AT339" s="288"/>
      <c r="AU339" s="288"/>
      <c r="AV339" s="288"/>
      <c r="AW339" s="288"/>
      <c r="AX339" s="288"/>
      <c r="AY339" s="288"/>
      <c r="AZ339" s="288"/>
      <c r="BA339" s="288"/>
      <c r="BB339" s="288"/>
      <c r="BC339" s="288"/>
      <c r="BD339" s="288"/>
      <c r="BE339" s="288"/>
      <c r="BF339" s="288"/>
      <c r="BG339" s="288"/>
      <c r="BH339" s="288"/>
      <c r="BI339" s="288"/>
      <c r="BJ339" s="288"/>
      <c r="BK339" s="288"/>
      <c r="BL339" s="288"/>
      <c r="BM339" s="288"/>
      <c r="BN339" s="288"/>
      <c r="BO339" s="288"/>
      <c r="BP339" s="288"/>
      <c r="BQ339" s="288"/>
      <c r="BR339" s="288"/>
      <c r="BS339" s="288"/>
      <c r="BT339" s="288"/>
      <c r="BU339" s="288"/>
      <c r="CK339" s="288"/>
      <c r="CL339" s="288"/>
      <c r="CM339" s="288"/>
      <c r="CN339" s="288"/>
      <c r="CO339" s="288"/>
      <c r="CP339" s="288"/>
      <c r="CQ339" s="288"/>
      <c r="CR339" s="288"/>
      <c r="CS339" s="288"/>
      <c r="CT339" s="288"/>
      <c r="CU339" s="288"/>
      <c r="CV339" s="288"/>
      <c r="CW339" s="288"/>
      <c r="CX339" s="288"/>
      <c r="CY339" s="288"/>
      <c r="CZ339" s="288"/>
      <c r="DA339" s="288"/>
      <c r="DB339" s="288"/>
      <c r="DC339" s="288"/>
      <c r="DD339" s="288"/>
      <c r="DE339" s="288"/>
      <c r="DF339" s="288"/>
      <c r="DG339" s="288"/>
      <c r="DH339" s="288"/>
      <c r="DI339" s="288"/>
      <c r="DJ339" s="288"/>
      <c r="DK339" s="288"/>
      <c r="DL339" s="288"/>
      <c r="DM339" s="288"/>
      <c r="DN339" s="288"/>
      <c r="DO339" s="288"/>
      <c r="DP339" s="288"/>
      <c r="DQ339" s="288"/>
      <c r="DR339" s="288"/>
      <c r="DS339" s="288"/>
      <c r="DT339" s="288"/>
      <c r="DU339" s="288"/>
      <c r="DV339" s="288"/>
      <c r="DW339" s="288"/>
      <c r="DX339" s="288"/>
      <c r="DY339" s="288"/>
      <c r="DZ339" s="288"/>
      <c r="EA339" s="288"/>
      <c r="EB339" s="288"/>
      <c r="EC339" s="288"/>
    </row>
    <row r="340" spans="1:133" s="291" customFormat="1">
      <c r="A340" s="288"/>
      <c r="B340" s="354"/>
      <c r="C340" s="354"/>
      <c r="D340" s="354"/>
      <c r="E340" s="290"/>
      <c r="F340" s="290"/>
      <c r="G340" s="290"/>
      <c r="H340" s="290"/>
      <c r="I340" s="290"/>
      <c r="J340" s="290"/>
      <c r="K340" s="290"/>
      <c r="L340" s="290"/>
      <c r="M340" s="290"/>
      <c r="N340" s="288"/>
      <c r="O340" s="288"/>
      <c r="P340" s="288"/>
      <c r="Q340" s="288"/>
      <c r="R340" s="288"/>
      <c r="S340" s="265"/>
      <c r="T340" s="265"/>
      <c r="U340" s="265"/>
      <c r="V340" s="265"/>
      <c r="W340" s="265"/>
      <c r="X340" s="265"/>
      <c r="Y340" s="265"/>
      <c r="Z340" s="265"/>
      <c r="AA340" s="265"/>
      <c r="AB340" s="265"/>
      <c r="AC340" s="265"/>
      <c r="AD340" s="265"/>
      <c r="AE340" s="265"/>
      <c r="AF340" s="265"/>
      <c r="AG340" s="265"/>
      <c r="AH340" s="265"/>
      <c r="AI340" s="265"/>
      <c r="AJ340" s="265"/>
      <c r="AK340" s="265"/>
      <c r="AL340" s="265"/>
      <c r="AM340" s="265"/>
      <c r="AN340" s="265"/>
      <c r="AO340" s="265"/>
      <c r="AP340" s="265"/>
      <c r="AQ340" s="288"/>
      <c r="AR340" s="265"/>
      <c r="AS340" s="288"/>
      <c r="AT340" s="288"/>
      <c r="AU340" s="288"/>
      <c r="AV340" s="288"/>
      <c r="AW340" s="288"/>
      <c r="AX340" s="288"/>
      <c r="AY340" s="288"/>
      <c r="AZ340" s="288"/>
      <c r="BA340" s="288"/>
      <c r="BB340" s="288"/>
      <c r="BC340" s="288"/>
      <c r="BD340" s="288"/>
      <c r="BE340" s="288"/>
      <c r="BF340" s="288"/>
      <c r="BG340" s="288"/>
      <c r="BH340" s="288"/>
      <c r="BI340" s="288"/>
      <c r="BJ340" s="288"/>
      <c r="BK340" s="288"/>
      <c r="BL340" s="288"/>
      <c r="BM340" s="288"/>
      <c r="BN340" s="288"/>
      <c r="BO340" s="288"/>
      <c r="BP340" s="288"/>
      <c r="BQ340" s="288"/>
      <c r="BR340" s="288"/>
      <c r="BS340" s="288"/>
      <c r="BT340" s="288"/>
      <c r="BU340" s="288"/>
      <c r="CK340" s="288"/>
      <c r="CL340" s="288"/>
      <c r="CM340" s="288"/>
      <c r="CN340" s="288"/>
      <c r="CO340" s="288"/>
      <c r="CP340" s="288"/>
      <c r="CQ340" s="288"/>
      <c r="CR340" s="288"/>
      <c r="CS340" s="288"/>
      <c r="CT340" s="288"/>
      <c r="CU340" s="288"/>
      <c r="CV340" s="288"/>
      <c r="CW340" s="288"/>
      <c r="CX340" s="288"/>
      <c r="CY340" s="288"/>
      <c r="CZ340" s="288"/>
      <c r="DA340" s="288"/>
      <c r="DB340" s="288"/>
      <c r="DC340" s="288"/>
      <c r="DD340" s="288"/>
      <c r="DE340" s="288"/>
      <c r="DF340" s="288"/>
      <c r="DG340" s="288"/>
      <c r="DH340" s="288"/>
      <c r="DI340" s="288"/>
      <c r="DJ340" s="288"/>
      <c r="DK340" s="288"/>
      <c r="DL340" s="288"/>
      <c r="DM340" s="288"/>
      <c r="DN340" s="288"/>
      <c r="DO340" s="288"/>
      <c r="DP340" s="288"/>
      <c r="DQ340" s="288"/>
      <c r="DR340" s="288"/>
      <c r="DS340" s="288"/>
      <c r="DT340" s="288"/>
      <c r="DU340" s="288"/>
      <c r="DV340" s="288"/>
      <c r="DW340" s="288"/>
      <c r="DX340" s="288"/>
      <c r="DY340" s="288"/>
      <c r="DZ340" s="288"/>
      <c r="EA340" s="288"/>
      <c r="EB340" s="288"/>
      <c r="EC340" s="288"/>
    </row>
    <row r="341" spans="1:133" s="291" customFormat="1">
      <c r="A341" s="288"/>
      <c r="B341" s="354"/>
      <c r="C341" s="354"/>
      <c r="D341" s="354"/>
      <c r="E341" s="290"/>
      <c r="F341" s="290"/>
      <c r="G341" s="290"/>
      <c r="H341" s="290"/>
      <c r="I341" s="290"/>
      <c r="J341" s="290"/>
      <c r="K341" s="290"/>
      <c r="L341" s="290"/>
      <c r="M341" s="290"/>
      <c r="N341" s="288"/>
      <c r="O341" s="288"/>
      <c r="P341" s="288"/>
      <c r="Q341" s="288"/>
      <c r="R341" s="288"/>
      <c r="S341" s="265"/>
      <c r="T341" s="265"/>
      <c r="U341" s="265"/>
      <c r="V341" s="265"/>
      <c r="W341" s="265"/>
      <c r="X341" s="265"/>
      <c r="Y341" s="265"/>
      <c r="Z341" s="265"/>
      <c r="AA341" s="265"/>
      <c r="AB341" s="265"/>
      <c r="AC341" s="265"/>
      <c r="AD341" s="265"/>
      <c r="AE341" s="265"/>
      <c r="AF341" s="265"/>
      <c r="AG341" s="265"/>
      <c r="AH341" s="265"/>
      <c r="AI341" s="265"/>
      <c r="AJ341" s="265"/>
      <c r="AK341" s="265"/>
      <c r="AL341" s="265"/>
      <c r="AM341" s="265"/>
      <c r="AN341" s="265"/>
      <c r="AO341" s="265"/>
      <c r="AP341" s="265"/>
      <c r="AQ341" s="288"/>
      <c r="AR341" s="265"/>
      <c r="AS341" s="288"/>
      <c r="AT341" s="288"/>
      <c r="AU341" s="288"/>
      <c r="AV341" s="288"/>
      <c r="AW341" s="288"/>
      <c r="AX341" s="288"/>
      <c r="AY341" s="288"/>
      <c r="AZ341" s="288"/>
      <c r="BA341" s="288"/>
      <c r="BB341" s="288"/>
      <c r="BC341" s="288"/>
      <c r="BD341" s="288"/>
      <c r="BE341" s="288"/>
      <c r="BF341" s="288"/>
      <c r="BG341" s="288"/>
      <c r="BH341" s="288"/>
      <c r="BI341" s="288"/>
      <c r="BJ341" s="288"/>
      <c r="BK341" s="288"/>
      <c r="BL341" s="288"/>
      <c r="BM341" s="288"/>
      <c r="BN341" s="288"/>
      <c r="BO341" s="288"/>
      <c r="BP341" s="288"/>
      <c r="BQ341" s="288"/>
      <c r="BR341" s="288"/>
      <c r="BS341" s="288"/>
      <c r="BT341" s="288"/>
      <c r="BU341" s="288"/>
      <c r="CK341" s="288"/>
      <c r="CL341" s="288"/>
      <c r="CM341" s="288"/>
      <c r="CN341" s="288"/>
      <c r="CO341" s="288"/>
      <c r="CP341" s="288"/>
      <c r="CQ341" s="288"/>
      <c r="CR341" s="288"/>
      <c r="CS341" s="288"/>
      <c r="CT341" s="288"/>
      <c r="CU341" s="288"/>
      <c r="CV341" s="288"/>
      <c r="CW341" s="288"/>
      <c r="CX341" s="288"/>
      <c r="CY341" s="288"/>
      <c r="CZ341" s="288"/>
      <c r="DA341" s="288"/>
      <c r="DB341" s="288"/>
      <c r="DC341" s="288"/>
      <c r="DD341" s="288"/>
      <c r="DE341" s="288"/>
      <c r="DF341" s="288"/>
      <c r="DG341" s="288"/>
      <c r="DH341" s="288"/>
      <c r="DI341" s="288"/>
      <c r="DJ341" s="288"/>
      <c r="DK341" s="288"/>
      <c r="DL341" s="288"/>
      <c r="DM341" s="288"/>
      <c r="DN341" s="288"/>
      <c r="DO341" s="288"/>
      <c r="DP341" s="288"/>
      <c r="DQ341" s="288"/>
      <c r="DR341" s="288"/>
      <c r="DS341" s="288"/>
      <c r="DT341" s="288"/>
      <c r="DU341" s="288"/>
      <c r="DV341" s="288"/>
      <c r="DW341" s="288"/>
      <c r="DX341" s="288"/>
      <c r="DY341" s="288"/>
      <c r="DZ341" s="288"/>
      <c r="EA341" s="288"/>
      <c r="EB341" s="288"/>
      <c r="EC341" s="288"/>
    </row>
    <row r="342" spans="1:133" s="291" customFormat="1">
      <c r="A342" s="288"/>
      <c r="B342" s="354"/>
      <c r="C342" s="354"/>
      <c r="D342" s="354"/>
      <c r="E342" s="290"/>
      <c r="F342" s="290"/>
      <c r="G342" s="290"/>
      <c r="H342" s="290"/>
      <c r="I342" s="290"/>
      <c r="J342" s="290"/>
      <c r="K342" s="290"/>
      <c r="L342" s="290"/>
      <c r="M342" s="290"/>
      <c r="N342" s="288"/>
      <c r="O342" s="288"/>
      <c r="P342" s="288"/>
      <c r="Q342" s="288"/>
      <c r="R342" s="288"/>
      <c r="S342" s="265"/>
      <c r="T342" s="265"/>
      <c r="U342" s="265"/>
      <c r="V342" s="265"/>
      <c r="W342" s="265"/>
      <c r="X342" s="265"/>
      <c r="Y342" s="265"/>
      <c r="Z342" s="265"/>
      <c r="AA342" s="265"/>
      <c r="AB342" s="265"/>
      <c r="AC342" s="265"/>
      <c r="AD342" s="265"/>
      <c r="AE342" s="265"/>
      <c r="AF342" s="265"/>
      <c r="AG342" s="265"/>
      <c r="AH342" s="265"/>
      <c r="AI342" s="265"/>
      <c r="AJ342" s="265"/>
      <c r="AK342" s="265"/>
      <c r="AL342" s="265"/>
      <c r="AM342" s="265"/>
      <c r="AN342" s="265"/>
      <c r="AO342" s="265"/>
      <c r="AP342" s="265"/>
      <c r="AQ342" s="288"/>
      <c r="AR342" s="265"/>
      <c r="AS342" s="288"/>
      <c r="AT342" s="288"/>
      <c r="AU342" s="288"/>
      <c r="AV342" s="288"/>
      <c r="AW342" s="288"/>
      <c r="AX342" s="288"/>
      <c r="AY342" s="288"/>
      <c r="AZ342" s="288"/>
      <c r="BA342" s="288"/>
      <c r="BB342" s="288"/>
      <c r="BC342" s="288"/>
      <c r="BD342" s="288"/>
      <c r="BE342" s="288"/>
      <c r="BF342" s="288"/>
      <c r="BG342" s="288"/>
      <c r="BH342" s="288"/>
      <c r="BI342" s="288"/>
      <c r="BJ342" s="288"/>
      <c r="BK342" s="288"/>
      <c r="BL342" s="288"/>
      <c r="BM342" s="288"/>
      <c r="BN342" s="288"/>
      <c r="BO342" s="288"/>
      <c r="BP342" s="288"/>
      <c r="BQ342" s="288"/>
      <c r="BR342" s="288"/>
      <c r="BS342" s="288"/>
      <c r="BT342" s="288"/>
      <c r="BU342" s="288"/>
      <c r="CK342" s="288"/>
      <c r="CL342" s="288"/>
      <c r="CM342" s="288"/>
      <c r="CN342" s="288"/>
      <c r="CO342" s="288"/>
      <c r="CP342" s="288"/>
      <c r="CQ342" s="288"/>
      <c r="CR342" s="288"/>
      <c r="CS342" s="288"/>
      <c r="CT342" s="288"/>
      <c r="CU342" s="288"/>
      <c r="CV342" s="288"/>
      <c r="CW342" s="288"/>
      <c r="CX342" s="288"/>
      <c r="CY342" s="288"/>
      <c r="CZ342" s="288"/>
      <c r="DA342" s="288"/>
      <c r="DB342" s="288"/>
      <c r="DC342" s="288"/>
      <c r="DD342" s="288"/>
      <c r="DE342" s="288"/>
      <c r="DF342" s="288"/>
      <c r="DG342" s="288"/>
      <c r="DH342" s="288"/>
      <c r="DI342" s="288"/>
      <c r="DJ342" s="288"/>
      <c r="DK342" s="288"/>
      <c r="DL342" s="288"/>
      <c r="DM342" s="288"/>
      <c r="DN342" s="288"/>
      <c r="DO342" s="288"/>
      <c r="DP342" s="288"/>
      <c r="DQ342" s="288"/>
      <c r="DR342" s="288"/>
      <c r="DS342" s="288"/>
      <c r="DT342" s="288"/>
      <c r="DU342" s="288"/>
      <c r="DV342" s="288"/>
      <c r="DW342" s="288"/>
      <c r="DX342" s="288"/>
      <c r="DY342" s="288"/>
      <c r="DZ342" s="288"/>
      <c r="EA342" s="288"/>
      <c r="EB342" s="288"/>
      <c r="EC342" s="288"/>
    </row>
    <row r="343" spans="1:133" s="291" customFormat="1">
      <c r="A343" s="288"/>
      <c r="B343" s="354"/>
      <c r="C343" s="354"/>
      <c r="D343" s="354"/>
      <c r="E343" s="290"/>
      <c r="F343" s="290"/>
      <c r="G343" s="290"/>
      <c r="H343" s="290"/>
      <c r="I343" s="290"/>
      <c r="J343" s="290"/>
      <c r="K343" s="290"/>
      <c r="L343" s="290"/>
      <c r="M343" s="290"/>
      <c r="N343" s="288"/>
      <c r="O343" s="288"/>
      <c r="P343" s="288"/>
      <c r="Q343" s="288"/>
      <c r="R343" s="288"/>
      <c r="S343" s="265"/>
      <c r="T343" s="265"/>
      <c r="U343" s="265"/>
      <c r="V343" s="265"/>
      <c r="W343" s="265"/>
      <c r="X343" s="265"/>
      <c r="Y343" s="265"/>
      <c r="Z343" s="265"/>
      <c r="AA343" s="265"/>
      <c r="AB343" s="265"/>
      <c r="AC343" s="265"/>
      <c r="AD343" s="265"/>
      <c r="AE343" s="265"/>
      <c r="AF343" s="265"/>
      <c r="AG343" s="265"/>
      <c r="AH343" s="265"/>
      <c r="AI343" s="265"/>
      <c r="AJ343" s="265"/>
      <c r="AK343" s="265"/>
      <c r="AL343" s="265"/>
      <c r="AM343" s="265"/>
      <c r="AN343" s="265"/>
      <c r="AO343" s="265"/>
      <c r="AP343" s="265"/>
      <c r="AQ343" s="288"/>
      <c r="AR343" s="265"/>
      <c r="AS343" s="288"/>
      <c r="AT343" s="288"/>
      <c r="AU343" s="288"/>
      <c r="AV343" s="288"/>
      <c r="AW343" s="288"/>
      <c r="AX343" s="288"/>
      <c r="AY343" s="288"/>
      <c r="AZ343" s="288"/>
      <c r="BA343" s="288"/>
      <c r="BB343" s="288"/>
      <c r="BC343" s="288"/>
      <c r="BD343" s="288"/>
      <c r="BE343" s="288"/>
      <c r="BF343" s="288"/>
      <c r="BG343" s="288"/>
      <c r="BH343" s="288"/>
      <c r="BI343" s="288"/>
      <c r="BJ343" s="288"/>
      <c r="BK343" s="288"/>
      <c r="BL343" s="288"/>
      <c r="BM343" s="288"/>
      <c r="BN343" s="288"/>
      <c r="BO343" s="288"/>
      <c r="BP343" s="288"/>
      <c r="BQ343" s="288"/>
      <c r="BR343" s="288"/>
      <c r="BS343" s="288"/>
      <c r="BT343" s="288"/>
      <c r="BU343" s="288"/>
      <c r="CK343" s="288"/>
      <c r="CL343" s="288"/>
      <c r="CM343" s="288"/>
      <c r="CN343" s="288"/>
      <c r="CO343" s="288"/>
      <c r="CP343" s="288"/>
      <c r="CQ343" s="288"/>
      <c r="CR343" s="288"/>
      <c r="CS343" s="288"/>
      <c r="CT343" s="288"/>
      <c r="CU343" s="288"/>
      <c r="CV343" s="288"/>
      <c r="CW343" s="288"/>
      <c r="CX343" s="288"/>
      <c r="CY343" s="288"/>
      <c r="CZ343" s="288"/>
      <c r="DA343" s="288"/>
      <c r="DB343" s="288"/>
      <c r="DC343" s="288"/>
      <c r="DD343" s="288"/>
      <c r="DE343" s="288"/>
      <c r="DF343" s="288"/>
      <c r="DG343" s="288"/>
      <c r="DH343" s="288"/>
      <c r="DI343" s="288"/>
      <c r="DJ343" s="288"/>
      <c r="DK343" s="288"/>
      <c r="DL343" s="288"/>
      <c r="DM343" s="288"/>
      <c r="DN343" s="288"/>
      <c r="DO343" s="288"/>
      <c r="DP343" s="288"/>
      <c r="DQ343" s="288"/>
      <c r="DR343" s="288"/>
      <c r="DS343" s="288"/>
      <c r="DT343" s="288"/>
      <c r="DU343" s="288"/>
      <c r="DV343" s="288"/>
      <c r="DW343" s="288"/>
      <c r="DX343" s="288"/>
      <c r="DY343" s="288"/>
      <c r="DZ343" s="288"/>
      <c r="EA343" s="288"/>
      <c r="EB343" s="288"/>
      <c r="EC343" s="288"/>
    </row>
    <row r="344" spans="1:133" s="291" customFormat="1">
      <c r="A344" s="288"/>
      <c r="B344" s="354"/>
      <c r="C344" s="354"/>
      <c r="D344" s="354"/>
      <c r="E344" s="290"/>
      <c r="F344" s="290"/>
      <c r="G344" s="290"/>
      <c r="H344" s="290"/>
      <c r="I344" s="290"/>
      <c r="J344" s="290"/>
      <c r="K344" s="290"/>
      <c r="L344" s="290"/>
      <c r="M344" s="290"/>
      <c r="N344" s="288"/>
      <c r="O344" s="288"/>
      <c r="P344" s="288"/>
      <c r="Q344" s="288"/>
      <c r="R344" s="288"/>
      <c r="S344" s="265"/>
      <c r="T344" s="265"/>
      <c r="U344" s="265"/>
      <c r="V344" s="265"/>
      <c r="W344" s="265"/>
      <c r="X344" s="265"/>
      <c r="Y344" s="265"/>
      <c r="Z344" s="265"/>
      <c r="AA344" s="265"/>
      <c r="AB344" s="265"/>
      <c r="AC344" s="265"/>
      <c r="AD344" s="265"/>
      <c r="AE344" s="265"/>
      <c r="AF344" s="265"/>
      <c r="AG344" s="265"/>
      <c r="AH344" s="265"/>
      <c r="AI344" s="265"/>
      <c r="AJ344" s="265"/>
      <c r="AK344" s="265"/>
      <c r="AL344" s="265"/>
      <c r="AM344" s="265"/>
      <c r="AN344" s="265"/>
      <c r="AO344" s="265"/>
      <c r="AP344" s="265"/>
      <c r="AQ344" s="288"/>
      <c r="AR344" s="265"/>
      <c r="AS344" s="288"/>
      <c r="AT344" s="288"/>
      <c r="AU344" s="288"/>
      <c r="AV344" s="288"/>
      <c r="AW344" s="288"/>
      <c r="AX344" s="288"/>
      <c r="AY344" s="288"/>
      <c r="AZ344" s="288"/>
      <c r="BA344" s="288"/>
      <c r="BB344" s="288"/>
      <c r="BC344" s="288"/>
      <c r="BD344" s="288"/>
      <c r="BE344" s="288"/>
      <c r="BF344" s="288"/>
      <c r="BG344" s="288"/>
      <c r="BH344" s="288"/>
      <c r="BI344" s="288"/>
      <c r="BJ344" s="288"/>
      <c r="BK344" s="288"/>
      <c r="BL344" s="288"/>
      <c r="BM344" s="288"/>
      <c r="BN344" s="288"/>
      <c r="BO344" s="288"/>
      <c r="BP344" s="288"/>
      <c r="BQ344" s="288"/>
      <c r="BR344" s="288"/>
      <c r="BS344" s="288"/>
      <c r="BT344" s="288"/>
      <c r="BU344" s="288"/>
      <c r="CK344" s="288"/>
      <c r="CL344" s="288"/>
      <c r="CM344" s="288"/>
      <c r="CN344" s="288"/>
      <c r="CO344" s="288"/>
      <c r="CP344" s="288"/>
      <c r="CQ344" s="288"/>
      <c r="CR344" s="288"/>
      <c r="CS344" s="288"/>
      <c r="CT344" s="288"/>
      <c r="CU344" s="288"/>
      <c r="CV344" s="288"/>
      <c r="CW344" s="288"/>
      <c r="CX344" s="288"/>
      <c r="CY344" s="288"/>
      <c r="CZ344" s="288"/>
      <c r="DA344" s="288"/>
      <c r="DB344" s="288"/>
      <c r="DC344" s="288"/>
      <c r="DD344" s="288"/>
      <c r="DE344" s="288"/>
      <c r="DF344" s="288"/>
      <c r="DG344" s="288"/>
      <c r="DH344" s="288"/>
      <c r="DI344" s="288"/>
      <c r="DJ344" s="288"/>
      <c r="DK344" s="288"/>
      <c r="DL344" s="288"/>
      <c r="DM344" s="288"/>
      <c r="DN344" s="288"/>
      <c r="DO344" s="288"/>
      <c r="DP344" s="288"/>
      <c r="DQ344" s="288"/>
      <c r="DR344" s="288"/>
      <c r="DS344" s="288"/>
      <c r="DT344" s="288"/>
      <c r="DU344" s="288"/>
      <c r="DV344" s="288"/>
      <c r="DW344" s="288"/>
      <c r="DX344" s="288"/>
      <c r="DY344" s="288"/>
      <c r="DZ344" s="288"/>
      <c r="EA344" s="288"/>
      <c r="EB344" s="288"/>
      <c r="EC344" s="288"/>
    </row>
    <row r="345" spans="1:133" s="291" customFormat="1">
      <c r="A345" s="288"/>
      <c r="B345" s="354"/>
      <c r="C345" s="354"/>
      <c r="D345" s="354"/>
      <c r="E345" s="290"/>
      <c r="F345" s="290"/>
      <c r="G345" s="290"/>
      <c r="H345" s="290"/>
      <c r="I345" s="290"/>
      <c r="J345" s="290"/>
      <c r="K345" s="290"/>
      <c r="L345" s="290"/>
      <c r="M345" s="290"/>
      <c r="N345" s="288"/>
      <c r="O345" s="288"/>
      <c r="P345" s="288"/>
      <c r="Q345" s="288"/>
      <c r="R345" s="288"/>
      <c r="S345" s="265"/>
      <c r="T345" s="265"/>
      <c r="U345" s="265"/>
      <c r="V345" s="265"/>
      <c r="W345" s="265"/>
      <c r="X345" s="265"/>
      <c r="Y345" s="265"/>
      <c r="Z345" s="265"/>
      <c r="AA345" s="265"/>
      <c r="AB345" s="265"/>
      <c r="AC345" s="265"/>
      <c r="AD345" s="265"/>
      <c r="AE345" s="265"/>
      <c r="AF345" s="265"/>
      <c r="AG345" s="265"/>
      <c r="AH345" s="265"/>
      <c r="AI345" s="265"/>
      <c r="AJ345" s="265"/>
      <c r="AK345" s="265"/>
      <c r="AL345" s="265"/>
      <c r="AM345" s="265"/>
      <c r="AN345" s="265"/>
      <c r="AO345" s="265"/>
      <c r="AP345" s="265"/>
      <c r="AQ345" s="288"/>
      <c r="AR345" s="265"/>
      <c r="AS345" s="288"/>
      <c r="AT345" s="288"/>
      <c r="AU345" s="288"/>
      <c r="AV345" s="288"/>
      <c r="AW345" s="288"/>
      <c r="AX345" s="288"/>
      <c r="AY345" s="288"/>
      <c r="AZ345" s="288"/>
      <c r="BA345" s="288"/>
      <c r="BB345" s="288"/>
      <c r="BC345" s="288"/>
      <c r="BD345" s="288"/>
      <c r="BE345" s="288"/>
      <c r="BF345" s="288"/>
      <c r="BG345" s="288"/>
      <c r="BH345" s="288"/>
      <c r="BI345" s="288"/>
      <c r="BJ345" s="288"/>
      <c r="BK345" s="288"/>
      <c r="BL345" s="288"/>
      <c r="BM345" s="288"/>
      <c r="BN345" s="288"/>
      <c r="BO345" s="288"/>
      <c r="BP345" s="288"/>
      <c r="BQ345" s="288"/>
      <c r="BR345" s="288"/>
      <c r="BS345" s="288"/>
      <c r="BT345" s="288"/>
      <c r="BU345" s="288"/>
      <c r="CK345" s="288"/>
      <c r="CL345" s="288"/>
      <c r="CM345" s="288"/>
      <c r="CN345" s="288"/>
      <c r="CO345" s="288"/>
      <c r="CP345" s="288"/>
      <c r="CQ345" s="288"/>
      <c r="CR345" s="288"/>
      <c r="CS345" s="288"/>
      <c r="CT345" s="288"/>
      <c r="CU345" s="288"/>
      <c r="CV345" s="288"/>
      <c r="CW345" s="288"/>
      <c r="CX345" s="288"/>
      <c r="CY345" s="288"/>
      <c r="CZ345" s="288"/>
      <c r="DA345" s="288"/>
      <c r="DB345" s="288"/>
      <c r="DC345" s="288"/>
      <c r="DD345" s="288"/>
      <c r="DE345" s="288"/>
      <c r="DF345" s="288"/>
      <c r="DG345" s="288"/>
      <c r="DH345" s="288"/>
      <c r="DI345" s="288"/>
      <c r="DJ345" s="288"/>
      <c r="DK345" s="288"/>
      <c r="DL345" s="288"/>
      <c r="DM345" s="288"/>
      <c r="DN345" s="288"/>
      <c r="DO345" s="288"/>
      <c r="DP345" s="288"/>
      <c r="DQ345" s="288"/>
      <c r="DR345" s="288"/>
      <c r="DS345" s="288"/>
      <c r="DT345" s="288"/>
      <c r="DU345" s="288"/>
      <c r="DV345" s="288"/>
      <c r="DW345" s="288"/>
      <c r="DX345" s="288"/>
      <c r="DY345" s="288"/>
      <c r="DZ345" s="288"/>
      <c r="EA345" s="288"/>
      <c r="EB345" s="288"/>
      <c r="EC345" s="288"/>
    </row>
    <row r="346" spans="1:133" s="291" customFormat="1">
      <c r="A346" s="288"/>
      <c r="B346" s="354"/>
      <c r="C346" s="354"/>
      <c r="D346" s="354"/>
      <c r="E346" s="290"/>
      <c r="F346" s="290"/>
      <c r="G346" s="290"/>
      <c r="H346" s="290"/>
      <c r="I346" s="290"/>
      <c r="J346" s="290"/>
      <c r="K346" s="290"/>
      <c r="L346" s="290"/>
      <c r="M346" s="290"/>
      <c r="N346" s="288"/>
      <c r="O346" s="288"/>
      <c r="P346" s="288"/>
      <c r="Q346" s="288"/>
      <c r="R346" s="288"/>
      <c r="S346" s="265"/>
      <c r="T346" s="265"/>
      <c r="U346" s="265"/>
      <c r="V346" s="265"/>
      <c r="W346" s="265"/>
      <c r="X346" s="265"/>
      <c r="Y346" s="265"/>
      <c r="Z346" s="265"/>
      <c r="AA346" s="265"/>
      <c r="AB346" s="265"/>
      <c r="AC346" s="265"/>
      <c r="AD346" s="265"/>
      <c r="AE346" s="265"/>
      <c r="AF346" s="265"/>
      <c r="AG346" s="265"/>
      <c r="AH346" s="265"/>
      <c r="AI346" s="265"/>
      <c r="AJ346" s="265"/>
      <c r="AK346" s="265"/>
      <c r="AL346" s="265"/>
      <c r="AM346" s="265"/>
      <c r="AN346" s="265"/>
      <c r="AO346" s="265"/>
      <c r="AP346" s="265"/>
      <c r="AQ346" s="288"/>
      <c r="AR346" s="265"/>
      <c r="AS346" s="288"/>
      <c r="AT346" s="288"/>
      <c r="AU346" s="288"/>
      <c r="AV346" s="288"/>
      <c r="AW346" s="288"/>
      <c r="AX346" s="288"/>
      <c r="AY346" s="288"/>
      <c r="AZ346" s="288"/>
      <c r="BA346" s="288"/>
      <c r="BB346" s="288"/>
      <c r="BC346" s="288"/>
      <c r="BD346" s="288"/>
      <c r="BE346" s="288"/>
      <c r="BF346" s="288"/>
      <c r="BG346" s="288"/>
      <c r="BH346" s="288"/>
      <c r="BI346" s="288"/>
      <c r="BJ346" s="288"/>
      <c r="BK346" s="288"/>
      <c r="BL346" s="288"/>
      <c r="BM346" s="288"/>
      <c r="BN346" s="288"/>
      <c r="BO346" s="288"/>
      <c r="BP346" s="288"/>
      <c r="BQ346" s="288"/>
      <c r="BR346" s="288"/>
      <c r="BS346" s="288"/>
      <c r="BT346" s="288"/>
      <c r="BU346" s="288"/>
      <c r="CK346" s="288"/>
      <c r="CL346" s="288"/>
      <c r="CM346" s="288"/>
      <c r="CN346" s="288"/>
      <c r="CO346" s="288"/>
      <c r="CP346" s="288"/>
      <c r="CQ346" s="288"/>
      <c r="CR346" s="288"/>
      <c r="CS346" s="288"/>
      <c r="CT346" s="288"/>
      <c r="CU346" s="288"/>
      <c r="CV346" s="288"/>
      <c r="CW346" s="288"/>
      <c r="CX346" s="288"/>
      <c r="CY346" s="288"/>
      <c r="CZ346" s="288"/>
      <c r="DA346" s="288"/>
      <c r="DB346" s="288"/>
      <c r="DC346" s="288"/>
      <c r="DD346" s="288"/>
      <c r="DE346" s="288"/>
      <c r="DF346" s="288"/>
      <c r="DG346" s="288"/>
      <c r="DH346" s="288"/>
      <c r="DI346" s="288"/>
      <c r="DJ346" s="288"/>
      <c r="DK346" s="288"/>
      <c r="DL346" s="288"/>
      <c r="DM346" s="288"/>
      <c r="DN346" s="288"/>
      <c r="DO346" s="288"/>
      <c r="DP346" s="288"/>
      <c r="DQ346" s="288"/>
      <c r="DR346" s="288"/>
      <c r="DS346" s="288"/>
      <c r="DT346" s="288"/>
      <c r="DU346" s="288"/>
      <c r="DV346" s="288"/>
      <c r="DW346" s="288"/>
      <c r="DX346" s="288"/>
      <c r="DY346" s="288"/>
      <c r="DZ346" s="288"/>
      <c r="EA346" s="288"/>
      <c r="EB346" s="288"/>
      <c r="EC346" s="288"/>
    </row>
    <row r="347" spans="1:133" s="291" customFormat="1">
      <c r="A347" s="288"/>
      <c r="B347" s="354"/>
      <c r="C347" s="354"/>
      <c r="D347" s="354"/>
      <c r="E347" s="290"/>
      <c r="F347" s="290"/>
      <c r="G347" s="290"/>
      <c r="H347" s="290"/>
      <c r="I347" s="290"/>
      <c r="J347" s="290"/>
      <c r="K347" s="290"/>
      <c r="L347" s="290"/>
      <c r="M347" s="290"/>
      <c r="N347" s="288"/>
      <c r="O347" s="288"/>
      <c r="P347" s="288"/>
      <c r="Q347" s="288"/>
      <c r="R347" s="288"/>
      <c r="S347" s="265"/>
      <c r="T347" s="265"/>
      <c r="U347" s="265"/>
      <c r="V347" s="265"/>
      <c r="W347" s="265"/>
      <c r="X347" s="265"/>
      <c r="Y347" s="265"/>
      <c r="Z347" s="265"/>
      <c r="AA347" s="265"/>
      <c r="AB347" s="265"/>
      <c r="AC347" s="265"/>
      <c r="AD347" s="265"/>
      <c r="AE347" s="265"/>
      <c r="AF347" s="265"/>
      <c r="AG347" s="265"/>
      <c r="AH347" s="265"/>
      <c r="AI347" s="265"/>
      <c r="AJ347" s="265"/>
      <c r="AK347" s="265"/>
      <c r="AL347" s="265"/>
      <c r="AM347" s="265"/>
      <c r="AN347" s="265"/>
      <c r="AO347" s="265"/>
      <c r="AP347" s="265"/>
      <c r="AQ347" s="288"/>
      <c r="AR347" s="265"/>
      <c r="AS347" s="288"/>
      <c r="AT347" s="288"/>
      <c r="AU347" s="288"/>
      <c r="AV347" s="288"/>
      <c r="AW347" s="288"/>
      <c r="AX347" s="288"/>
      <c r="AY347" s="288"/>
      <c r="AZ347" s="288"/>
      <c r="BA347" s="288"/>
      <c r="BB347" s="288"/>
      <c r="BC347" s="288"/>
      <c r="BD347" s="288"/>
      <c r="BE347" s="288"/>
      <c r="BF347" s="288"/>
      <c r="BG347" s="288"/>
      <c r="BH347" s="288"/>
      <c r="BI347" s="288"/>
      <c r="BJ347" s="288"/>
      <c r="BK347" s="288"/>
      <c r="BL347" s="288"/>
      <c r="BM347" s="288"/>
      <c r="BN347" s="288"/>
      <c r="BO347" s="288"/>
      <c r="BP347" s="288"/>
      <c r="BQ347" s="288"/>
      <c r="BR347" s="288"/>
      <c r="BS347" s="288"/>
      <c r="BT347" s="288"/>
      <c r="BU347" s="288"/>
      <c r="CK347" s="288"/>
      <c r="CL347" s="288"/>
      <c r="CM347" s="288"/>
      <c r="CN347" s="288"/>
      <c r="CO347" s="288"/>
      <c r="CP347" s="288"/>
      <c r="CQ347" s="288"/>
      <c r="CR347" s="288"/>
      <c r="CS347" s="288"/>
      <c r="CT347" s="288"/>
      <c r="CU347" s="288"/>
      <c r="CV347" s="288"/>
      <c r="CW347" s="288"/>
      <c r="CX347" s="288"/>
      <c r="CY347" s="288"/>
      <c r="CZ347" s="288"/>
      <c r="DA347" s="288"/>
      <c r="DB347" s="288"/>
      <c r="DC347" s="288"/>
      <c r="DD347" s="288"/>
      <c r="DE347" s="288"/>
      <c r="DF347" s="288"/>
      <c r="DG347" s="288"/>
      <c r="DH347" s="288"/>
      <c r="DI347" s="288"/>
      <c r="DJ347" s="288"/>
      <c r="DK347" s="288"/>
      <c r="DL347" s="288"/>
      <c r="DM347" s="288"/>
      <c r="DN347" s="288"/>
      <c r="DO347" s="288"/>
      <c r="DP347" s="288"/>
      <c r="DQ347" s="288"/>
      <c r="DR347" s="288"/>
      <c r="DS347" s="288"/>
      <c r="DT347" s="288"/>
      <c r="DU347" s="288"/>
      <c r="DV347" s="288"/>
      <c r="DW347" s="288"/>
      <c r="DX347" s="288"/>
      <c r="DY347" s="288"/>
      <c r="DZ347" s="288"/>
      <c r="EA347" s="288"/>
      <c r="EB347" s="288"/>
      <c r="EC347" s="288"/>
    </row>
    <row r="348" spans="1:133" s="291" customFormat="1">
      <c r="A348" s="288"/>
      <c r="B348" s="354"/>
      <c r="C348" s="354"/>
      <c r="D348" s="354"/>
      <c r="E348" s="290"/>
      <c r="F348" s="290"/>
      <c r="G348" s="290"/>
      <c r="H348" s="290"/>
      <c r="I348" s="290"/>
      <c r="J348" s="290"/>
      <c r="K348" s="290"/>
      <c r="L348" s="290"/>
      <c r="M348" s="290"/>
      <c r="N348" s="288"/>
      <c r="O348" s="288"/>
      <c r="P348" s="288"/>
      <c r="Q348" s="288"/>
      <c r="R348" s="288"/>
      <c r="S348" s="265"/>
      <c r="T348" s="265"/>
      <c r="U348" s="265"/>
      <c r="V348" s="265"/>
      <c r="W348" s="265"/>
      <c r="X348" s="265"/>
      <c r="Y348" s="265"/>
      <c r="Z348" s="265"/>
      <c r="AA348" s="265"/>
      <c r="AB348" s="265"/>
      <c r="AC348" s="265"/>
      <c r="AD348" s="265"/>
      <c r="AE348" s="265"/>
      <c r="AF348" s="265"/>
      <c r="AG348" s="265"/>
      <c r="AH348" s="265"/>
      <c r="AI348" s="265"/>
      <c r="AJ348" s="265"/>
      <c r="AK348" s="265"/>
      <c r="AL348" s="265"/>
      <c r="AM348" s="265"/>
      <c r="AN348" s="265"/>
      <c r="AO348" s="265"/>
      <c r="AP348" s="265"/>
      <c r="AQ348" s="288"/>
      <c r="AR348" s="265"/>
      <c r="AS348" s="288"/>
      <c r="AT348" s="288"/>
      <c r="AU348" s="288"/>
      <c r="AV348" s="288"/>
      <c r="AW348" s="288"/>
      <c r="AX348" s="288"/>
      <c r="AY348" s="288"/>
      <c r="AZ348" s="288"/>
      <c r="BA348" s="288"/>
      <c r="BB348" s="288"/>
      <c r="BC348" s="288"/>
      <c r="BD348" s="288"/>
      <c r="BE348" s="288"/>
      <c r="BF348" s="288"/>
      <c r="BG348" s="288"/>
      <c r="BH348" s="288"/>
      <c r="BI348" s="288"/>
      <c r="BJ348" s="288"/>
      <c r="BK348" s="288"/>
      <c r="BL348" s="288"/>
      <c r="BM348" s="288"/>
      <c r="BN348" s="288"/>
      <c r="BO348" s="288"/>
      <c r="BP348" s="288"/>
      <c r="BQ348" s="288"/>
      <c r="BR348" s="288"/>
      <c r="BS348" s="288"/>
      <c r="BT348" s="288"/>
      <c r="BU348" s="288"/>
      <c r="CK348" s="288"/>
      <c r="CL348" s="288"/>
      <c r="CM348" s="288"/>
      <c r="CN348" s="288"/>
      <c r="CO348" s="288"/>
      <c r="CP348" s="288"/>
      <c r="CQ348" s="288"/>
      <c r="CR348" s="288"/>
      <c r="CS348" s="288"/>
      <c r="CT348" s="288"/>
      <c r="CU348" s="288"/>
      <c r="CV348" s="288"/>
      <c r="CW348" s="288"/>
      <c r="CX348" s="288"/>
      <c r="CY348" s="288"/>
      <c r="CZ348" s="288"/>
      <c r="DA348" s="288"/>
      <c r="DB348" s="288"/>
      <c r="DC348" s="288"/>
      <c r="DD348" s="288"/>
      <c r="DE348" s="288"/>
      <c r="DF348" s="288"/>
      <c r="DG348" s="288"/>
      <c r="DH348" s="288"/>
      <c r="DI348" s="288"/>
      <c r="DJ348" s="288"/>
      <c r="DK348" s="288"/>
      <c r="DL348" s="288"/>
      <c r="DM348" s="288"/>
      <c r="DN348" s="288"/>
      <c r="DO348" s="288"/>
      <c r="DP348" s="288"/>
      <c r="DQ348" s="288"/>
      <c r="DR348" s="288"/>
      <c r="DS348" s="288"/>
      <c r="DT348" s="288"/>
      <c r="DU348" s="288"/>
      <c r="DV348" s="288"/>
      <c r="DW348" s="288"/>
      <c r="DX348" s="288"/>
      <c r="DY348" s="288"/>
      <c r="DZ348" s="288"/>
      <c r="EA348" s="288"/>
      <c r="EB348" s="288"/>
      <c r="EC348" s="288"/>
    </row>
    <row r="349" spans="1:133" s="291" customFormat="1">
      <c r="A349" s="288"/>
      <c r="B349" s="354"/>
      <c r="C349" s="354"/>
      <c r="D349" s="354"/>
      <c r="E349" s="290"/>
      <c r="F349" s="290"/>
      <c r="G349" s="290"/>
      <c r="H349" s="290"/>
      <c r="I349" s="290"/>
      <c r="J349" s="290"/>
      <c r="K349" s="290"/>
      <c r="L349" s="290"/>
      <c r="M349" s="290"/>
      <c r="N349" s="288"/>
      <c r="O349" s="288"/>
      <c r="P349" s="288"/>
      <c r="Q349" s="288"/>
      <c r="R349" s="288"/>
      <c r="S349" s="265"/>
      <c r="T349" s="265"/>
      <c r="U349" s="265"/>
      <c r="V349" s="265"/>
      <c r="W349" s="265"/>
      <c r="X349" s="265"/>
      <c r="Y349" s="265"/>
      <c r="Z349" s="265"/>
      <c r="AA349" s="265"/>
      <c r="AB349" s="265"/>
      <c r="AC349" s="265"/>
      <c r="AD349" s="265"/>
      <c r="AE349" s="265"/>
      <c r="AF349" s="265"/>
      <c r="AG349" s="265"/>
      <c r="AH349" s="265"/>
      <c r="AI349" s="265"/>
      <c r="AJ349" s="265"/>
      <c r="AK349" s="265"/>
      <c r="AL349" s="265"/>
      <c r="AM349" s="265"/>
      <c r="AN349" s="265"/>
      <c r="AO349" s="265"/>
      <c r="AP349" s="265"/>
      <c r="AQ349" s="288"/>
      <c r="AR349" s="265"/>
      <c r="AS349" s="288"/>
      <c r="AT349" s="288"/>
      <c r="AU349" s="288"/>
      <c r="AV349" s="288"/>
      <c r="AW349" s="288"/>
      <c r="AX349" s="288"/>
      <c r="AY349" s="288"/>
      <c r="AZ349" s="288"/>
      <c r="BA349" s="288"/>
      <c r="BB349" s="288"/>
      <c r="BC349" s="288"/>
      <c r="BD349" s="288"/>
      <c r="BE349" s="288"/>
      <c r="BF349" s="288"/>
      <c r="BG349" s="288"/>
      <c r="BH349" s="288"/>
      <c r="BI349" s="288"/>
      <c r="BJ349" s="288"/>
      <c r="BK349" s="288"/>
      <c r="BL349" s="288"/>
      <c r="BM349" s="288"/>
      <c r="BN349" s="288"/>
      <c r="BO349" s="288"/>
      <c r="BP349" s="288"/>
      <c r="BQ349" s="288"/>
      <c r="BR349" s="288"/>
      <c r="BS349" s="288"/>
      <c r="BT349" s="288"/>
      <c r="BU349" s="288"/>
      <c r="CK349" s="288"/>
      <c r="CL349" s="288"/>
      <c r="CM349" s="288"/>
      <c r="CN349" s="288"/>
      <c r="CO349" s="288"/>
      <c r="CP349" s="288"/>
      <c r="CQ349" s="288"/>
      <c r="CR349" s="288"/>
      <c r="CS349" s="288"/>
      <c r="CT349" s="288"/>
      <c r="CU349" s="288"/>
      <c r="CV349" s="288"/>
      <c r="CW349" s="288"/>
      <c r="CX349" s="288"/>
      <c r="CY349" s="288"/>
      <c r="CZ349" s="288"/>
      <c r="DA349" s="288"/>
      <c r="DB349" s="288"/>
      <c r="DC349" s="288"/>
      <c r="DD349" s="288"/>
      <c r="DE349" s="288"/>
      <c r="DF349" s="288"/>
      <c r="DG349" s="288"/>
      <c r="DH349" s="288"/>
      <c r="DI349" s="288"/>
      <c r="DJ349" s="288"/>
      <c r="DK349" s="288"/>
      <c r="DL349" s="288"/>
      <c r="DM349" s="288"/>
      <c r="DN349" s="288"/>
      <c r="DO349" s="288"/>
      <c r="DP349" s="288"/>
      <c r="DQ349" s="288"/>
      <c r="DR349" s="288"/>
      <c r="DS349" s="288"/>
      <c r="DT349" s="288"/>
      <c r="DU349" s="288"/>
      <c r="DV349" s="288"/>
      <c r="DW349" s="288"/>
      <c r="DX349" s="288"/>
      <c r="DY349" s="288"/>
      <c r="DZ349" s="288"/>
      <c r="EA349" s="288"/>
      <c r="EB349" s="288"/>
      <c r="EC349" s="288"/>
    </row>
    <row r="350" spans="1:133" s="291" customFormat="1">
      <c r="A350" s="288"/>
      <c r="B350" s="354"/>
      <c r="C350" s="354"/>
      <c r="D350" s="354"/>
      <c r="E350" s="290"/>
      <c r="F350" s="290"/>
      <c r="G350" s="290"/>
      <c r="H350" s="290"/>
      <c r="I350" s="290"/>
      <c r="J350" s="290"/>
      <c r="K350" s="290"/>
      <c r="L350" s="290"/>
      <c r="M350" s="290"/>
      <c r="N350" s="288"/>
      <c r="O350" s="288"/>
      <c r="P350" s="288"/>
      <c r="Q350" s="288"/>
      <c r="R350" s="288"/>
      <c r="S350" s="265"/>
      <c r="T350" s="265"/>
      <c r="U350" s="265"/>
      <c r="V350" s="265"/>
      <c r="W350" s="265"/>
      <c r="X350" s="265"/>
      <c r="Y350" s="265"/>
      <c r="Z350" s="265"/>
      <c r="AA350" s="265"/>
      <c r="AB350" s="265"/>
      <c r="AC350" s="265"/>
      <c r="AD350" s="265"/>
      <c r="AE350" s="265"/>
      <c r="AF350" s="265"/>
      <c r="AG350" s="265"/>
      <c r="AH350" s="265"/>
      <c r="AI350" s="265"/>
      <c r="AJ350" s="265"/>
      <c r="AK350" s="265"/>
      <c r="AL350" s="265"/>
      <c r="AM350" s="265"/>
      <c r="AN350" s="265"/>
      <c r="AO350" s="265"/>
      <c r="AP350" s="265"/>
      <c r="AQ350" s="288"/>
      <c r="AR350" s="265"/>
      <c r="AS350" s="288"/>
      <c r="AT350" s="288"/>
      <c r="AU350" s="288"/>
      <c r="AV350" s="288"/>
      <c r="AW350" s="288"/>
      <c r="AX350" s="288"/>
      <c r="AY350" s="288"/>
      <c r="AZ350" s="288"/>
      <c r="BA350" s="288"/>
      <c r="BB350" s="288"/>
      <c r="BC350" s="288"/>
      <c r="BD350" s="288"/>
      <c r="BE350" s="288"/>
      <c r="BF350" s="288"/>
      <c r="BG350" s="288"/>
      <c r="BH350" s="288"/>
      <c r="BI350" s="288"/>
      <c r="BJ350" s="288"/>
      <c r="BK350" s="288"/>
      <c r="BL350" s="288"/>
      <c r="BM350" s="288"/>
      <c r="BN350" s="288"/>
      <c r="BO350" s="288"/>
      <c r="BP350" s="288"/>
      <c r="BQ350" s="288"/>
      <c r="BR350" s="288"/>
      <c r="BS350" s="288"/>
      <c r="BT350" s="288"/>
      <c r="BU350" s="288"/>
      <c r="CK350" s="288"/>
      <c r="CL350" s="288"/>
      <c r="CM350" s="288"/>
      <c r="CN350" s="288"/>
      <c r="CO350" s="288"/>
      <c r="CP350" s="288"/>
      <c r="CQ350" s="288"/>
      <c r="CR350" s="288"/>
      <c r="CS350" s="288"/>
      <c r="CT350" s="288"/>
      <c r="CU350" s="288"/>
      <c r="CV350" s="288"/>
      <c r="CW350" s="288"/>
      <c r="CX350" s="288"/>
      <c r="CY350" s="288"/>
      <c r="CZ350" s="288"/>
      <c r="DA350" s="288"/>
      <c r="DB350" s="288"/>
      <c r="DC350" s="288"/>
      <c r="DD350" s="288"/>
      <c r="DE350" s="288"/>
      <c r="DF350" s="288"/>
      <c r="DG350" s="288"/>
      <c r="DH350" s="288"/>
      <c r="DI350" s="288"/>
      <c r="DJ350" s="288"/>
      <c r="DK350" s="288"/>
      <c r="DL350" s="288"/>
      <c r="DM350" s="288"/>
      <c r="DN350" s="288"/>
      <c r="DO350" s="288"/>
      <c r="DP350" s="288"/>
      <c r="DQ350" s="288"/>
      <c r="DR350" s="288"/>
      <c r="DS350" s="288"/>
      <c r="DT350" s="288"/>
      <c r="DU350" s="288"/>
      <c r="DV350" s="288"/>
      <c r="DW350" s="288"/>
      <c r="DX350" s="288"/>
      <c r="DY350" s="288"/>
      <c r="DZ350" s="288"/>
      <c r="EA350" s="288"/>
      <c r="EB350" s="288"/>
      <c r="EC350" s="288"/>
    </row>
    <row r="351" spans="1:133" s="291" customFormat="1">
      <c r="A351" s="288"/>
      <c r="B351" s="354"/>
      <c r="C351" s="354"/>
      <c r="D351" s="354"/>
      <c r="E351" s="290"/>
      <c r="F351" s="290"/>
      <c r="G351" s="290"/>
      <c r="H351" s="290"/>
      <c r="I351" s="290"/>
      <c r="J351" s="290"/>
      <c r="K351" s="290"/>
      <c r="L351" s="290"/>
      <c r="M351" s="290"/>
      <c r="N351" s="288"/>
      <c r="O351" s="288"/>
      <c r="P351" s="288"/>
      <c r="Q351" s="288"/>
      <c r="R351" s="288"/>
      <c r="S351" s="265"/>
      <c r="T351" s="265"/>
      <c r="U351" s="265"/>
      <c r="V351" s="265"/>
      <c r="W351" s="265"/>
      <c r="X351" s="265"/>
      <c r="Y351" s="265"/>
      <c r="Z351" s="265"/>
      <c r="AA351" s="265"/>
      <c r="AB351" s="265"/>
      <c r="AC351" s="265"/>
      <c r="AD351" s="265"/>
      <c r="AE351" s="265"/>
      <c r="AF351" s="265"/>
      <c r="AG351" s="265"/>
      <c r="AH351" s="265"/>
      <c r="AI351" s="265"/>
      <c r="AJ351" s="265"/>
      <c r="AK351" s="265"/>
      <c r="AL351" s="265"/>
      <c r="AM351" s="265"/>
      <c r="AN351" s="265"/>
      <c r="AO351" s="265"/>
      <c r="AP351" s="265"/>
      <c r="AQ351" s="288"/>
      <c r="AR351" s="265"/>
      <c r="AS351" s="288"/>
      <c r="AT351" s="288"/>
      <c r="AU351" s="288"/>
      <c r="AV351" s="288"/>
      <c r="AW351" s="288"/>
      <c r="AX351" s="288"/>
      <c r="AY351" s="288"/>
      <c r="AZ351" s="288"/>
      <c r="BA351" s="288"/>
      <c r="BB351" s="288"/>
      <c r="BC351" s="288"/>
      <c r="BD351" s="288"/>
      <c r="BE351" s="288"/>
      <c r="BF351" s="288"/>
      <c r="BG351" s="288"/>
      <c r="BH351" s="288"/>
      <c r="BI351" s="288"/>
      <c r="BJ351" s="288"/>
      <c r="BK351" s="288"/>
      <c r="BL351" s="288"/>
      <c r="BM351" s="288"/>
      <c r="BN351" s="288"/>
      <c r="BO351" s="288"/>
      <c r="BP351" s="288"/>
      <c r="BQ351" s="288"/>
      <c r="BR351" s="288"/>
      <c r="BS351" s="288"/>
      <c r="BT351" s="288"/>
      <c r="BU351" s="288"/>
      <c r="CK351" s="288"/>
      <c r="CL351" s="288"/>
      <c r="CM351" s="288"/>
      <c r="CN351" s="288"/>
      <c r="CO351" s="288"/>
      <c r="CP351" s="288"/>
      <c r="CQ351" s="288"/>
      <c r="CR351" s="288"/>
      <c r="CS351" s="288"/>
      <c r="CT351" s="288"/>
      <c r="CU351" s="288"/>
      <c r="CV351" s="288"/>
      <c r="CW351" s="288"/>
      <c r="CX351" s="288"/>
      <c r="CY351" s="288"/>
      <c r="CZ351" s="288"/>
      <c r="DA351" s="288"/>
      <c r="DB351" s="288"/>
      <c r="DC351" s="288"/>
      <c r="DD351" s="288"/>
      <c r="DE351" s="288"/>
      <c r="DF351" s="288"/>
      <c r="DG351" s="288"/>
      <c r="DH351" s="288"/>
      <c r="DI351" s="288"/>
      <c r="DJ351" s="288"/>
      <c r="DK351" s="288"/>
      <c r="DL351" s="288"/>
      <c r="DM351" s="288"/>
      <c r="DN351" s="288"/>
      <c r="DO351" s="288"/>
      <c r="DP351" s="288"/>
      <c r="DQ351" s="288"/>
      <c r="DR351" s="288"/>
      <c r="DS351" s="288"/>
      <c r="DT351" s="288"/>
      <c r="DU351" s="288"/>
      <c r="DV351" s="288"/>
      <c r="DW351" s="288"/>
      <c r="DX351" s="288"/>
      <c r="DY351" s="288"/>
      <c r="DZ351" s="288"/>
      <c r="EA351" s="288"/>
      <c r="EB351" s="288"/>
      <c r="EC351" s="288"/>
    </row>
    <row r="352" spans="1:133" s="291" customFormat="1">
      <c r="A352" s="288"/>
      <c r="B352" s="354"/>
      <c r="C352" s="354"/>
      <c r="D352" s="354"/>
      <c r="E352" s="290"/>
      <c r="F352" s="290"/>
      <c r="G352" s="290"/>
      <c r="H352" s="290"/>
      <c r="I352" s="290"/>
      <c r="J352" s="290"/>
      <c r="K352" s="290"/>
      <c r="L352" s="290"/>
      <c r="M352" s="290"/>
      <c r="N352" s="288"/>
      <c r="O352" s="288"/>
      <c r="P352" s="288"/>
      <c r="Q352" s="288"/>
      <c r="R352" s="288"/>
      <c r="S352" s="265"/>
      <c r="T352" s="265"/>
      <c r="U352" s="265"/>
      <c r="V352" s="265"/>
      <c r="W352" s="265"/>
      <c r="X352" s="265"/>
      <c r="Y352" s="265"/>
      <c r="Z352" s="265"/>
      <c r="AA352" s="265"/>
      <c r="AB352" s="265"/>
      <c r="AC352" s="265"/>
      <c r="AD352" s="265"/>
      <c r="AE352" s="265"/>
      <c r="AF352" s="265"/>
      <c r="AG352" s="265"/>
      <c r="AH352" s="265"/>
      <c r="AI352" s="265"/>
      <c r="AJ352" s="265"/>
      <c r="AK352" s="265"/>
      <c r="AL352" s="265"/>
      <c r="AM352" s="265"/>
      <c r="AN352" s="265"/>
      <c r="AO352" s="265"/>
      <c r="AP352" s="265"/>
      <c r="AQ352" s="288"/>
      <c r="AR352" s="265"/>
      <c r="AS352" s="288"/>
      <c r="AT352" s="288"/>
      <c r="AU352" s="288"/>
      <c r="AV352" s="288"/>
      <c r="AW352" s="288"/>
      <c r="AX352" s="288"/>
      <c r="AY352" s="288"/>
      <c r="AZ352" s="288"/>
      <c r="BA352" s="288"/>
      <c r="BB352" s="288"/>
      <c r="BC352" s="288"/>
      <c r="BD352" s="288"/>
      <c r="BE352" s="288"/>
      <c r="BF352" s="288"/>
      <c r="BG352" s="288"/>
      <c r="BH352" s="288"/>
      <c r="BI352" s="288"/>
      <c r="BJ352" s="288"/>
      <c r="BK352" s="288"/>
      <c r="BL352" s="288"/>
      <c r="BM352" s="288"/>
      <c r="BN352" s="288"/>
      <c r="BO352" s="288"/>
      <c r="BP352" s="288"/>
      <c r="BQ352" s="288"/>
      <c r="BR352" s="288"/>
      <c r="BS352" s="288"/>
      <c r="BT352" s="288"/>
      <c r="BU352" s="288"/>
      <c r="CK352" s="288"/>
      <c r="CL352" s="288"/>
      <c r="CM352" s="288"/>
      <c r="CN352" s="288"/>
      <c r="CO352" s="288"/>
      <c r="CP352" s="288"/>
      <c r="CQ352" s="288"/>
      <c r="CR352" s="288"/>
      <c r="CS352" s="288"/>
      <c r="CT352" s="288"/>
      <c r="CU352" s="288"/>
      <c r="CV352" s="288"/>
      <c r="CW352" s="288"/>
      <c r="CX352" s="288"/>
      <c r="CY352" s="288"/>
      <c r="CZ352" s="288"/>
      <c r="DA352" s="288"/>
      <c r="DB352" s="288"/>
      <c r="DC352" s="288"/>
      <c r="DD352" s="288"/>
      <c r="DE352" s="288"/>
      <c r="DF352" s="288"/>
      <c r="DG352" s="288"/>
      <c r="DH352" s="288"/>
      <c r="DI352" s="288"/>
      <c r="DJ352" s="288"/>
      <c r="DK352" s="288"/>
      <c r="DL352" s="288"/>
      <c r="DM352" s="288"/>
      <c r="DN352" s="288"/>
      <c r="DO352" s="288"/>
      <c r="DP352" s="288"/>
      <c r="DQ352" s="288"/>
      <c r="DR352" s="288"/>
      <c r="DS352" s="288"/>
      <c r="DT352" s="288"/>
      <c r="DU352" s="288"/>
      <c r="DV352" s="288"/>
      <c r="DW352" s="288"/>
      <c r="DX352" s="288"/>
      <c r="DY352" s="288"/>
      <c r="DZ352" s="288"/>
      <c r="EA352" s="288"/>
      <c r="EB352" s="288"/>
      <c r="EC352" s="288"/>
    </row>
    <row r="353" spans="1:133" s="291" customFormat="1">
      <c r="A353" s="288"/>
      <c r="B353" s="354"/>
      <c r="C353" s="354"/>
      <c r="D353" s="354"/>
      <c r="E353" s="290"/>
      <c r="F353" s="290"/>
      <c r="G353" s="290"/>
      <c r="H353" s="290"/>
      <c r="I353" s="290"/>
      <c r="J353" s="290"/>
      <c r="K353" s="290"/>
      <c r="L353" s="290"/>
      <c r="M353" s="290"/>
      <c r="N353" s="288"/>
      <c r="O353" s="288"/>
      <c r="P353" s="288"/>
      <c r="Q353" s="288"/>
      <c r="R353" s="288"/>
      <c r="S353" s="265"/>
      <c r="T353" s="265"/>
      <c r="U353" s="265"/>
      <c r="V353" s="265"/>
      <c r="W353" s="265"/>
      <c r="X353" s="265"/>
      <c r="Y353" s="265"/>
      <c r="Z353" s="265"/>
      <c r="AA353" s="265"/>
      <c r="AB353" s="265"/>
      <c r="AC353" s="265"/>
      <c r="AD353" s="265"/>
      <c r="AE353" s="265"/>
      <c r="AF353" s="265"/>
      <c r="AG353" s="265"/>
      <c r="AH353" s="265"/>
      <c r="AI353" s="265"/>
      <c r="AJ353" s="265"/>
      <c r="AK353" s="265"/>
      <c r="AL353" s="265"/>
      <c r="AM353" s="265"/>
      <c r="AN353" s="265"/>
      <c r="AO353" s="265"/>
      <c r="AP353" s="265"/>
      <c r="AQ353" s="288"/>
      <c r="AR353" s="265"/>
      <c r="AS353" s="288"/>
      <c r="AT353" s="288"/>
      <c r="AU353" s="288"/>
      <c r="AV353" s="288"/>
      <c r="AW353" s="288"/>
      <c r="AX353" s="288"/>
      <c r="AY353" s="288"/>
      <c r="AZ353" s="288"/>
      <c r="BA353" s="288"/>
      <c r="BB353" s="288"/>
      <c r="BC353" s="288"/>
      <c r="BD353" s="288"/>
      <c r="BE353" s="288"/>
      <c r="BF353" s="288"/>
      <c r="BG353" s="288"/>
      <c r="BH353" s="288"/>
      <c r="BI353" s="288"/>
      <c r="BJ353" s="288"/>
      <c r="BK353" s="288"/>
      <c r="BL353" s="288"/>
      <c r="BM353" s="288"/>
      <c r="BN353" s="288"/>
      <c r="BO353" s="288"/>
      <c r="BP353" s="288"/>
      <c r="BQ353" s="288"/>
      <c r="BR353" s="288"/>
      <c r="BS353" s="288"/>
      <c r="BT353" s="288"/>
      <c r="BU353" s="288"/>
      <c r="CK353" s="288"/>
      <c r="CL353" s="288"/>
      <c r="CM353" s="288"/>
      <c r="CN353" s="288"/>
      <c r="CO353" s="288"/>
      <c r="CP353" s="288"/>
      <c r="CQ353" s="288"/>
      <c r="CR353" s="288"/>
      <c r="CS353" s="288"/>
      <c r="CT353" s="288"/>
      <c r="CU353" s="288"/>
      <c r="CV353" s="288"/>
      <c r="CW353" s="288"/>
      <c r="CX353" s="288"/>
      <c r="CY353" s="288"/>
      <c r="CZ353" s="288"/>
      <c r="DA353" s="288"/>
      <c r="DB353" s="288"/>
      <c r="DC353" s="288"/>
      <c r="DD353" s="288"/>
      <c r="DE353" s="288"/>
      <c r="DF353" s="288"/>
      <c r="DG353" s="288"/>
      <c r="DH353" s="288"/>
      <c r="DI353" s="288"/>
      <c r="DJ353" s="288"/>
      <c r="DK353" s="288"/>
      <c r="DL353" s="288"/>
      <c r="DM353" s="288"/>
      <c r="DN353" s="288"/>
      <c r="DO353" s="288"/>
      <c r="DP353" s="288"/>
      <c r="DQ353" s="288"/>
      <c r="DR353" s="288"/>
      <c r="DS353" s="288"/>
      <c r="DT353" s="288"/>
      <c r="DU353" s="288"/>
      <c r="DV353" s="288"/>
      <c r="DW353" s="288"/>
      <c r="DX353" s="288"/>
      <c r="DY353" s="288"/>
      <c r="DZ353" s="288"/>
      <c r="EA353" s="288"/>
      <c r="EB353" s="288"/>
      <c r="EC353" s="288"/>
    </row>
    <row r="354" spans="1:133" s="291" customFormat="1">
      <c r="A354" s="288"/>
      <c r="B354" s="354"/>
      <c r="C354" s="354"/>
      <c r="D354" s="354"/>
      <c r="E354" s="290"/>
      <c r="F354" s="290"/>
      <c r="G354" s="290"/>
      <c r="H354" s="290"/>
      <c r="I354" s="290"/>
      <c r="J354" s="290"/>
      <c r="K354" s="290"/>
      <c r="L354" s="290"/>
      <c r="M354" s="290"/>
      <c r="N354" s="288"/>
      <c r="O354" s="288"/>
      <c r="P354" s="288"/>
      <c r="Q354" s="288"/>
      <c r="R354" s="288"/>
      <c r="S354" s="265"/>
      <c r="T354" s="265"/>
      <c r="U354" s="265"/>
      <c r="V354" s="265"/>
      <c r="W354" s="265"/>
      <c r="X354" s="265"/>
      <c r="Y354" s="265"/>
      <c r="Z354" s="265"/>
      <c r="AA354" s="265"/>
      <c r="AB354" s="265"/>
      <c r="AC354" s="265"/>
      <c r="AD354" s="265"/>
      <c r="AE354" s="265"/>
      <c r="AF354" s="265"/>
      <c r="AG354" s="265"/>
      <c r="AH354" s="265"/>
      <c r="AI354" s="265"/>
      <c r="AJ354" s="265"/>
      <c r="AK354" s="265"/>
      <c r="AL354" s="265"/>
      <c r="AM354" s="265"/>
      <c r="AN354" s="265"/>
      <c r="AO354" s="265"/>
      <c r="AP354" s="265"/>
      <c r="AQ354" s="288"/>
      <c r="AR354" s="265"/>
      <c r="AS354" s="288"/>
      <c r="AT354" s="288"/>
      <c r="AU354" s="288"/>
      <c r="AV354" s="288"/>
      <c r="AW354" s="288"/>
      <c r="AX354" s="288"/>
      <c r="AY354" s="288"/>
      <c r="AZ354" s="288"/>
      <c r="BA354" s="288"/>
      <c r="BB354" s="288"/>
      <c r="BC354" s="288"/>
      <c r="BD354" s="288"/>
      <c r="BE354" s="288"/>
      <c r="BF354" s="288"/>
      <c r="BG354" s="288"/>
      <c r="BH354" s="288"/>
      <c r="BI354" s="288"/>
      <c r="BJ354" s="288"/>
      <c r="BK354" s="288"/>
      <c r="BL354" s="288"/>
      <c r="BM354" s="288"/>
      <c r="BN354" s="288"/>
      <c r="BO354" s="288"/>
      <c r="BP354" s="288"/>
      <c r="BQ354" s="288"/>
      <c r="BR354" s="288"/>
      <c r="BS354" s="288"/>
      <c r="BT354" s="288"/>
      <c r="BU354" s="288"/>
      <c r="CK354" s="288"/>
      <c r="CL354" s="288"/>
      <c r="CM354" s="288"/>
      <c r="CN354" s="288"/>
      <c r="CO354" s="288"/>
      <c r="CP354" s="288"/>
      <c r="CQ354" s="288"/>
      <c r="CR354" s="288"/>
      <c r="CS354" s="288"/>
      <c r="CT354" s="288"/>
      <c r="CU354" s="288"/>
      <c r="CV354" s="288"/>
      <c r="CW354" s="288"/>
      <c r="CX354" s="288"/>
      <c r="CY354" s="288"/>
      <c r="CZ354" s="288"/>
      <c r="DA354" s="288"/>
      <c r="DB354" s="288"/>
      <c r="DC354" s="288"/>
      <c r="DD354" s="288"/>
      <c r="DE354" s="288"/>
      <c r="DF354" s="288"/>
      <c r="DG354" s="288"/>
      <c r="DH354" s="288"/>
      <c r="DI354" s="288"/>
      <c r="DJ354" s="288"/>
      <c r="DK354" s="288"/>
      <c r="DL354" s="288"/>
      <c r="DM354" s="288"/>
      <c r="DN354" s="288"/>
      <c r="DO354" s="288"/>
      <c r="DP354" s="288"/>
      <c r="DQ354" s="288"/>
      <c r="DR354" s="288"/>
      <c r="DS354" s="288"/>
      <c r="DT354" s="288"/>
      <c r="DU354" s="288"/>
      <c r="DV354" s="288"/>
      <c r="DW354" s="288"/>
      <c r="DX354" s="288"/>
      <c r="DY354" s="288"/>
      <c r="DZ354" s="288"/>
      <c r="EA354" s="288"/>
      <c r="EB354" s="288"/>
      <c r="EC354" s="288"/>
    </row>
    <row r="355" spans="1:133" s="291" customFormat="1">
      <c r="A355" s="288"/>
      <c r="B355" s="354"/>
      <c r="C355" s="354"/>
      <c r="D355" s="354"/>
      <c r="E355" s="290"/>
      <c r="F355" s="290"/>
      <c r="G355" s="290"/>
      <c r="H355" s="290"/>
      <c r="I355" s="290"/>
      <c r="J355" s="290"/>
      <c r="K355" s="290"/>
      <c r="L355" s="290"/>
      <c r="M355" s="290"/>
      <c r="N355" s="288"/>
      <c r="O355" s="288"/>
      <c r="P355" s="288"/>
      <c r="Q355" s="288"/>
      <c r="R355" s="288"/>
      <c r="S355" s="265"/>
      <c r="T355" s="265"/>
      <c r="U355" s="265"/>
      <c r="V355" s="265"/>
      <c r="W355" s="265"/>
      <c r="X355" s="265"/>
      <c r="Y355" s="265"/>
      <c r="Z355" s="265"/>
      <c r="AA355" s="265"/>
      <c r="AB355" s="265"/>
      <c r="AC355" s="265"/>
      <c r="AD355" s="265"/>
      <c r="AE355" s="265"/>
      <c r="AF355" s="265"/>
      <c r="AG355" s="265"/>
      <c r="AH355" s="265"/>
      <c r="AI355" s="265"/>
      <c r="AJ355" s="265"/>
      <c r="AK355" s="265"/>
      <c r="AL355" s="265"/>
      <c r="AM355" s="265"/>
      <c r="AN355" s="265"/>
      <c r="AO355" s="265"/>
      <c r="AP355" s="265"/>
      <c r="AQ355" s="288"/>
      <c r="AR355" s="265"/>
      <c r="AS355" s="288"/>
      <c r="AT355" s="288"/>
      <c r="AU355" s="288"/>
      <c r="AV355" s="288"/>
      <c r="AW355" s="288"/>
      <c r="AX355" s="288"/>
      <c r="AY355" s="288"/>
      <c r="AZ355" s="288"/>
      <c r="BA355" s="288"/>
      <c r="BB355" s="288"/>
      <c r="BC355" s="288"/>
      <c r="BD355" s="288"/>
      <c r="BE355" s="288"/>
      <c r="BF355" s="288"/>
      <c r="BG355" s="288"/>
      <c r="BH355" s="288"/>
      <c r="BI355" s="288"/>
      <c r="BJ355" s="288"/>
      <c r="BK355" s="288"/>
      <c r="BL355" s="288"/>
      <c r="BM355" s="288"/>
      <c r="BN355" s="288"/>
      <c r="BO355" s="288"/>
      <c r="BP355" s="288"/>
      <c r="BQ355" s="288"/>
      <c r="BR355" s="288"/>
      <c r="BS355" s="288"/>
      <c r="BT355" s="288"/>
      <c r="BU355" s="288"/>
      <c r="CK355" s="288"/>
      <c r="CL355" s="288"/>
      <c r="CM355" s="288"/>
      <c r="CN355" s="288"/>
      <c r="CO355" s="288"/>
      <c r="CP355" s="288"/>
      <c r="CQ355" s="288"/>
      <c r="CR355" s="288"/>
      <c r="CS355" s="288"/>
      <c r="CT355" s="288"/>
      <c r="CU355" s="288"/>
      <c r="CV355" s="288"/>
      <c r="CW355" s="288"/>
      <c r="CX355" s="288"/>
      <c r="CY355" s="288"/>
      <c r="CZ355" s="288"/>
      <c r="DA355" s="288"/>
      <c r="DB355" s="288"/>
      <c r="DC355" s="288"/>
      <c r="DD355" s="288"/>
      <c r="DE355" s="288"/>
      <c r="DF355" s="288"/>
      <c r="DG355" s="288"/>
      <c r="DH355" s="288"/>
      <c r="DI355" s="288"/>
      <c r="DJ355" s="288"/>
      <c r="DK355" s="288"/>
      <c r="DL355" s="288"/>
      <c r="DM355" s="288"/>
      <c r="DN355" s="288"/>
      <c r="DO355" s="288"/>
      <c r="DP355" s="288"/>
      <c r="DQ355" s="288"/>
      <c r="DR355" s="288"/>
      <c r="DS355" s="288"/>
      <c r="DT355" s="288"/>
      <c r="DU355" s="288"/>
      <c r="DV355" s="288"/>
      <c r="DW355" s="288"/>
      <c r="DX355" s="288"/>
      <c r="DY355" s="288"/>
      <c r="DZ355" s="288"/>
      <c r="EA355" s="288"/>
      <c r="EB355" s="288"/>
      <c r="EC355" s="288"/>
    </row>
    <row r="356" spans="1:133" s="291" customFormat="1">
      <c r="A356" s="288"/>
      <c r="B356" s="354"/>
      <c r="C356" s="354"/>
      <c r="D356" s="354"/>
      <c r="E356" s="290"/>
      <c r="F356" s="290"/>
      <c r="G356" s="290"/>
      <c r="H356" s="290"/>
      <c r="I356" s="290"/>
      <c r="J356" s="290"/>
      <c r="K356" s="290"/>
      <c r="L356" s="290"/>
      <c r="M356" s="290"/>
      <c r="N356" s="288"/>
      <c r="O356" s="288"/>
      <c r="P356" s="288"/>
      <c r="Q356" s="288"/>
      <c r="R356" s="288"/>
      <c r="S356" s="265"/>
      <c r="T356" s="265"/>
      <c r="U356" s="265"/>
      <c r="V356" s="265"/>
      <c r="W356" s="265"/>
      <c r="X356" s="265"/>
      <c r="Y356" s="265"/>
      <c r="Z356" s="265"/>
      <c r="AA356" s="265"/>
      <c r="AB356" s="265"/>
      <c r="AC356" s="265"/>
      <c r="AD356" s="265"/>
      <c r="AE356" s="265"/>
      <c r="AF356" s="265"/>
      <c r="AG356" s="265"/>
      <c r="AH356" s="265"/>
      <c r="AI356" s="265"/>
      <c r="AJ356" s="265"/>
      <c r="AK356" s="265"/>
      <c r="AL356" s="265"/>
      <c r="AM356" s="265"/>
      <c r="AN356" s="265"/>
      <c r="AO356" s="265"/>
      <c r="AP356" s="265"/>
      <c r="AQ356" s="288"/>
      <c r="AR356" s="265"/>
      <c r="AS356" s="288"/>
      <c r="AT356" s="288"/>
      <c r="AU356" s="288"/>
      <c r="AV356" s="288"/>
      <c r="AW356" s="288"/>
      <c r="AX356" s="288"/>
      <c r="AY356" s="288"/>
      <c r="AZ356" s="288"/>
      <c r="BA356" s="288"/>
      <c r="BB356" s="288"/>
      <c r="BC356" s="288"/>
      <c r="BD356" s="288"/>
      <c r="BE356" s="288"/>
      <c r="BF356" s="288"/>
      <c r="BG356" s="288"/>
      <c r="BH356" s="288"/>
      <c r="BI356" s="288"/>
      <c r="BJ356" s="288"/>
      <c r="BK356" s="288"/>
      <c r="BL356" s="288"/>
      <c r="BM356" s="288"/>
      <c r="BN356" s="288"/>
      <c r="BO356" s="288"/>
      <c r="BP356" s="288"/>
      <c r="BQ356" s="288"/>
      <c r="BR356" s="288"/>
      <c r="BS356" s="288"/>
      <c r="BT356" s="288"/>
      <c r="BU356" s="288"/>
      <c r="CK356" s="288"/>
      <c r="CL356" s="288"/>
      <c r="CM356" s="288"/>
      <c r="CN356" s="288"/>
      <c r="CO356" s="288"/>
      <c r="CP356" s="288"/>
      <c r="CQ356" s="288"/>
      <c r="CR356" s="288"/>
      <c r="CS356" s="288"/>
      <c r="CT356" s="288"/>
      <c r="CU356" s="288"/>
      <c r="CV356" s="288"/>
      <c r="CW356" s="288"/>
      <c r="CX356" s="288"/>
      <c r="CY356" s="288"/>
      <c r="CZ356" s="288"/>
      <c r="DA356" s="288"/>
      <c r="DB356" s="288"/>
      <c r="DC356" s="288"/>
      <c r="DD356" s="288"/>
      <c r="DE356" s="288"/>
      <c r="DF356" s="288"/>
      <c r="DG356" s="288"/>
      <c r="DH356" s="288"/>
      <c r="DI356" s="288"/>
      <c r="DJ356" s="288"/>
      <c r="DK356" s="288"/>
      <c r="DL356" s="288"/>
      <c r="DM356" s="288"/>
      <c r="DN356" s="288"/>
      <c r="DO356" s="288"/>
      <c r="DP356" s="288"/>
      <c r="DQ356" s="288"/>
      <c r="DR356" s="288"/>
      <c r="DS356" s="288"/>
      <c r="DT356" s="288"/>
      <c r="DU356" s="288"/>
      <c r="DV356" s="288"/>
      <c r="DW356" s="288"/>
      <c r="DX356" s="288"/>
      <c r="DY356" s="288"/>
      <c r="DZ356" s="288"/>
      <c r="EA356" s="288"/>
      <c r="EB356" s="288"/>
      <c r="EC356" s="288"/>
    </row>
    <row r="357" spans="1:133" s="291" customFormat="1">
      <c r="A357" s="288"/>
      <c r="B357" s="354"/>
      <c r="C357" s="354"/>
      <c r="D357" s="354"/>
      <c r="E357" s="290"/>
      <c r="F357" s="290"/>
      <c r="G357" s="290"/>
      <c r="H357" s="290"/>
      <c r="I357" s="290"/>
      <c r="J357" s="290"/>
      <c r="K357" s="290"/>
      <c r="L357" s="290"/>
      <c r="M357" s="290"/>
      <c r="N357" s="288"/>
      <c r="O357" s="288"/>
      <c r="P357" s="288"/>
      <c r="Q357" s="288"/>
      <c r="R357" s="288"/>
      <c r="S357" s="265"/>
      <c r="T357" s="265"/>
      <c r="U357" s="265"/>
      <c r="V357" s="265"/>
      <c r="W357" s="265"/>
      <c r="X357" s="265"/>
      <c r="Y357" s="265"/>
      <c r="Z357" s="265"/>
      <c r="AA357" s="265"/>
      <c r="AB357" s="265"/>
      <c r="AC357" s="265"/>
      <c r="AD357" s="265"/>
      <c r="AE357" s="265"/>
      <c r="AF357" s="265"/>
      <c r="AG357" s="265"/>
      <c r="AH357" s="265"/>
      <c r="AI357" s="265"/>
      <c r="AJ357" s="265"/>
      <c r="AK357" s="265"/>
      <c r="AL357" s="265"/>
      <c r="AM357" s="265"/>
      <c r="AN357" s="265"/>
      <c r="AO357" s="265"/>
      <c r="AP357" s="265"/>
      <c r="AQ357" s="288"/>
      <c r="AR357" s="265"/>
      <c r="AS357" s="288"/>
      <c r="AT357" s="288"/>
      <c r="AU357" s="288"/>
      <c r="AV357" s="288"/>
      <c r="AW357" s="288"/>
      <c r="AX357" s="288"/>
      <c r="AY357" s="288"/>
      <c r="AZ357" s="288"/>
      <c r="BA357" s="288"/>
      <c r="BB357" s="288"/>
      <c r="BC357" s="288"/>
      <c r="BD357" s="288"/>
      <c r="BE357" s="288"/>
      <c r="BF357" s="288"/>
      <c r="BG357" s="288"/>
      <c r="BH357" s="288"/>
      <c r="BI357" s="288"/>
      <c r="BJ357" s="288"/>
      <c r="BK357" s="288"/>
      <c r="BL357" s="288"/>
      <c r="BM357" s="288"/>
      <c r="BN357" s="288"/>
      <c r="BO357" s="288"/>
      <c r="BP357" s="288"/>
      <c r="BQ357" s="288"/>
      <c r="BR357" s="288"/>
      <c r="BS357" s="288"/>
      <c r="BT357" s="288"/>
      <c r="BU357" s="288"/>
      <c r="CK357" s="288"/>
      <c r="CL357" s="288"/>
      <c r="CM357" s="288"/>
      <c r="CN357" s="288"/>
      <c r="CO357" s="288"/>
      <c r="CP357" s="288"/>
      <c r="CQ357" s="288"/>
      <c r="CR357" s="288"/>
      <c r="CS357" s="288"/>
      <c r="CT357" s="288"/>
      <c r="CU357" s="288"/>
      <c r="CV357" s="288"/>
      <c r="CW357" s="288"/>
      <c r="CX357" s="288"/>
      <c r="CY357" s="288"/>
      <c r="CZ357" s="288"/>
      <c r="DA357" s="288"/>
      <c r="DB357" s="288"/>
      <c r="DC357" s="288"/>
      <c r="DD357" s="288"/>
      <c r="DE357" s="288"/>
      <c r="DF357" s="288"/>
      <c r="DG357" s="288"/>
      <c r="DH357" s="288"/>
      <c r="DI357" s="288"/>
      <c r="DJ357" s="288"/>
      <c r="DK357" s="288"/>
      <c r="DL357" s="288"/>
      <c r="DM357" s="288"/>
      <c r="DN357" s="288"/>
      <c r="DO357" s="288"/>
      <c r="DP357" s="288"/>
      <c r="DQ357" s="288"/>
      <c r="DR357" s="288"/>
      <c r="DS357" s="288"/>
      <c r="DT357" s="288"/>
      <c r="DU357" s="288"/>
      <c r="DV357" s="288"/>
      <c r="DW357" s="288"/>
      <c r="DX357" s="288"/>
      <c r="DY357" s="288"/>
      <c r="DZ357" s="288"/>
      <c r="EA357" s="288"/>
      <c r="EB357" s="288"/>
      <c r="EC357" s="288"/>
    </row>
    <row r="358" spans="1:133" s="291" customFormat="1">
      <c r="A358" s="288"/>
      <c r="B358" s="354"/>
      <c r="C358" s="354"/>
      <c r="D358" s="354"/>
      <c r="E358" s="290"/>
      <c r="F358" s="290"/>
      <c r="G358" s="290"/>
      <c r="H358" s="290"/>
      <c r="I358" s="290"/>
      <c r="J358" s="290"/>
      <c r="K358" s="290"/>
      <c r="L358" s="290"/>
      <c r="M358" s="290"/>
      <c r="N358" s="288"/>
      <c r="O358" s="288"/>
      <c r="P358" s="288"/>
      <c r="Q358" s="288"/>
      <c r="R358" s="288"/>
      <c r="S358" s="265"/>
      <c r="T358" s="265"/>
      <c r="U358" s="265"/>
      <c r="V358" s="265"/>
      <c r="W358" s="265"/>
      <c r="X358" s="265"/>
      <c r="Y358" s="265"/>
      <c r="Z358" s="265"/>
      <c r="AA358" s="265"/>
      <c r="AB358" s="265"/>
      <c r="AC358" s="265"/>
      <c r="AD358" s="265"/>
      <c r="AE358" s="265"/>
      <c r="AF358" s="265"/>
      <c r="AG358" s="265"/>
      <c r="AH358" s="265"/>
      <c r="AI358" s="265"/>
      <c r="AJ358" s="265"/>
      <c r="AK358" s="265"/>
      <c r="AL358" s="265"/>
      <c r="AM358" s="265"/>
      <c r="AN358" s="265"/>
      <c r="AO358" s="265"/>
      <c r="AP358" s="265"/>
      <c r="AQ358" s="288"/>
      <c r="AR358" s="265"/>
      <c r="AS358" s="288"/>
      <c r="AT358" s="288"/>
      <c r="AU358" s="288"/>
      <c r="AV358" s="288"/>
      <c r="AW358" s="288"/>
      <c r="AX358" s="288"/>
      <c r="AY358" s="288"/>
      <c r="AZ358" s="288"/>
      <c r="BA358" s="288"/>
      <c r="BB358" s="288"/>
      <c r="BC358" s="288"/>
      <c r="BD358" s="288"/>
      <c r="BE358" s="288"/>
      <c r="BF358" s="288"/>
      <c r="BG358" s="288"/>
      <c r="BH358" s="288"/>
      <c r="BI358" s="288"/>
      <c r="BJ358" s="288"/>
      <c r="BK358" s="288"/>
      <c r="BL358" s="288"/>
      <c r="BM358" s="288"/>
      <c r="BN358" s="288"/>
      <c r="BO358" s="288"/>
      <c r="BP358" s="288"/>
      <c r="BQ358" s="288"/>
      <c r="BR358" s="288"/>
      <c r="BS358" s="288"/>
      <c r="BT358" s="288"/>
      <c r="BU358" s="288"/>
      <c r="CK358" s="288"/>
      <c r="CL358" s="288"/>
      <c r="CM358" s="288"/>
      <c r="CN358" s="288"/>
      <c r="CO358" s="288"/>
      <c r="CP358" s="288"/>
      <c r="CQ358" s="288"/>
      <c r="CR358" s="288"/>
      <c r="CS358" s="288"/>
      <c r="CT358" s="288"/>
      <c r="CU358" s="288"/>
      <c r="CV358" s="288"/>
      <c r="CW358" s="288"/>
      <c r="CX358" s="288"/>
      <c r="CY358" s="288"/>
      <c r="CZ358" s="288"/>
      <c r="DA358" s="288"/>
      <c r="DB358" s="288"/>
      <c r="DC358" s="288"/>
      <c r="DD358" s="288"/>
      <c r="DE358" s="288"/>
      <c r="DF358" s="288"/>
      <c r="DG358" s="288"/>
      <c r="DH358" s="288"/>
      <c r="DI358" s="288"/>
      <c r="DJ358" s="288"/>
      <c r="DK358" s="288"/>
      <c r="DL358" s="288"/>
      <c r="DM358" s="288"/>
      <c r="DN358" s="288"/>
      <c r="DO358" s="288"/>
      <c r="DP358" s="288"/>
      <c r="DQ358" s="288"/>
      <c r="DR358" s="288"/>
      <c r="DS358" s="288"/>
      <c r="DT358" s="288"/>
      <c r="DU358" s="288"/>
      <c r="DV358" s="288"/>
      <c r="DW358" s="288"/>
      <c r="DX358" s="288"/>
      <c r="DY358" s="288"/>
      <c r="DZ358" s="288"/>
      <c r="EA358" s="288"/>
      <c r="EB358" s="288"/>
      <c r="EC358" s="288"/>
    </row>
    <row r="359" spans="1:133" s="291" customFormat="1">
      <c r="A359" s="288"/>
      <c r="B359" s="354"/>
      <c r="C359" s="354"/>
      <c r="D359" s="354"/>
      <c r="E359" s="290"/>
      <c r="F359" s="290"/>
      <c r="G359" s="290"/>
      <c r="H359" s="290"/>
      <c r="I359" s="290"/>
      <c r="J359" s="290"/>
      <c r="K359" s="290"/>
      <c r="L359" s="290"/>
      <c r="M359" s="290"/>
      <c r="N359" s="288"/>
      <c r="O359" s="288"/>
      <c r="P359" s="288"/>
      <c r="Q359" s="288"/>
      <c r="R359" s="288"/>
      <c r="S359" s="265"/>
      <c r="T359" s="265"/>
      <c r="U359" s="265"/>
      <c r="V359" s="265"/>
      <c r="W359" s="265"/>
      <c r="X359" s="265"/>
      <c r="Y359" s="265"/>
      <c r="Z359" s="265"/>
      <c r="AA359" s="265"/>
      <c r="AB359" s="265"/>
      <c r="AC359" s="265"/>
      <c r="AD359" s="265"/>
      <c r="AE359" s="265"/>
      <c r="AF359" s="265"/>
      <c r="AG359" s="265"/>
      <c r="AH359" s="265"/>
      <c r="AI359" s="265"/>
      <c r="AJ359" s="265"/>
      <c r="AK359" s="265"/>
      <c r="AL359" s="265"/>
      <c r="AM359" s="265"/>
      <c r="AN359" s="265"/>
      <c r="AO359" s="265"/>
      <c r="AP359" s="265"/>
      <c r="AQ359" s="288"/>
      <c r="AR359" s="265"/>
      <c r="AS359" s="288"/>
      <c r="AT359" s="288"/>
      <c r="AU359" s="288"/>
      <c r="AV359" s="288"/>
      <c r="AW359" s="288"/>
      <c r="AX359" s="288"/>
      <c r="AY359" s="288"/>
      <c r="AZ359" s="288"/>
      <c r="BA359" s="288"/>
      <c r="BB359" s="288"/>
      <c r="BC359" s="288"/>
      <c r="BD359" s="288"/>
      <c r="BE359" s="288"/>
      <c r="BF359" s="288"/>
      <c r="BG359" s="288"/>
      <c r="BH359" s="288"/>
      <c r="BI359" s="288"/>
      <c r="BJ359" s="288"/>
      <c r="BK359" s="288"/>
      <c r="BL359" s="288"/>
      <c r="BM359" s="288"/>
      <c r="BN359" s="288"/>
      <c r="BO359" s="288"/>
      <c r="BP359" s="288"/>
      <c r="BQ359" s="288"/>
      <c r="BR359" s="288"/>
      <c r="BS359" s="288"/>
      <c r="BT359" s="288"/>
      <c r="BU359" s="288"/>
      <c r="CK359" s="288"/>
      <c r="CL359" s="288"/>
      <c r="CM359" s="288"/>
      <c r="CN359" s="288"/>
      <c r="CO359" s="288"/>
      <c r="CP359" s="288"/>
      <c r="CQ359" s="288"/>
      <c r="CR359" s="288"/>
      <c r="CS359" s="288"/>
      <c r="CT359" s="288"/>
      <c r="CU359" s="288"/>
      <c r="CV359" s="288"/>
      <c r="CW359" s="288"/>
      <c r="CX359" s="288"/>
      <c r="CY359" s="288"/>
      <c r="CZ359" s="288"/>
      <c r="DA359" s="288"/>
      <c r="DB359" s="288"/>
      <c r="DC359" s="288"/>
      <c r="DD359" s="288"/>
      <c r="DE359" s="288"/>
      <c r="DF359" s="288"/>
      <c r="DG359" s="288"/>
      <c r="DH359" s="288"/>
      <c r="DI359" s="288"/>
      <c r="DJ359" s="288"/>
      <c r="DK359" s="288"/>
      <c r="DL359" s="288"/>
      <c r="DM359" s="288"/>
      <c r="DN359" s="288"/>
      <c r="DO359" s="288"/>
      <c r="DP359" s="288"/>
      <c r="DQ359" s="288"/>
      <c r="DR359" s="288"/>
      <c r="DS359" s="288"/>
      <c r="DT359" s="288"/>
      <c r="DU359" s="288"/>
      <c r="DV359" s="288"/>
      <c r="DW359" s="288"/>
      <c r="DX359" s="288"/>
      <c r="DY359" s="288"/>
      <c r="DZ359" s="288"/>
      <c r="EA359" s="288"/>
      <c r="EB359" s="288"/>
      <c r="EC359" s="288"/>
    </row>
    <row r="360" spans="1:133" s="291" customFormat="1">
      <c r="A360" s="288"/>
      <c r="B360" s="354"/>
      <c r="C360" s="354"/>
      <c r="D360" s="354"/>
      <c r="E360" s="290"/>
      <c r="F360" s="290"/>
      <c r="G360" s="290"/>
      <c r="H360" s="290"/>
      <c r="I360" s="290"/>
      <c r="J360" s="290"/>
      <c r="K360" s="290"/>
      <c r="L360" s="290"/>
      <c r="M360" s="290"/>
      <c r="N360" s="288"/>
      <c r="O360" s="288"/>
      <c r="P360" s="288"/>
      <c r="Q360" s="288"/>
      <c r="R360" s="288"/>
      <c r="S360" s="265"/>
      <c r="T360" s="265"/>
      <c r="U360" s="265"/>
      <c r="V360" s="265"/>
      <c r="W360" s="265"/>
      <c r="X360" s="265"/>
      <c r="Y360" s="265"/>
      <c r="Z360" s="265"/>
      <c r="AA360" s="265"/>
      <c r="AB360" s="265"/>
      <c r="AC360" s="265"/>
      <c r="AD360" s="265"/>
      <c r="AE360" s="265"/>
      <c r="AF360" s="265"/>
      <c r="AG360" s="265"/>
      <c r="AH360" s="265"/>
      <c r="AI360" s="265"/>
      <c r="AJ360" s="265"/>
      <c r="AK360" s="265"/>
      <c r="AL360" s="265"/>
      <c r="AM360" s="265"/>
      <c r="AN360" s="265"/>
      <c r="AO360" s="265"/>
      <c r="AP360" s="265"/>
      <c r="AQ360" s="288"/>
      <c r="AR360" s="265"/>
      <c r="AS360" s="288"/>
      <c r="AT360" s="288"/>
      <c r="AU360" s="288"/>
      <c r="AV360" s="288"/>
      <c r="AW360" s="288"/>
      <c r="AX360" s="288"/>
      <c r="AY360" s="288"/>
      <c r="AZ360" s="288"/>
      <c r="BA360" s="288"/>
      <c r="BB360" s="288"/>
      <c r="BC360" s="288"/>
      <c r="BD360" s="288"/>
      <c r="BE360" s="288"/>
      <c r="BF360" s="288"/>
      <c r="BG360" s="288"/>
      <c r="BH360" s="288"/>
      <c r="BI360" s="288"/>
      <c r="BJ360" s="288"/>
      <c r="BK360" s="288"/>
      <c r="BL360" s="288"/>
      <c r="BM360" s="288"/>
      <c r="BN360" s="288"/>
      <c r="BO360" s="288"/>
      <c r="BP360" s="288"/>
      <c r="BQ360" s="288"/>
      <c r="BR360" s="288"/>
      <c r="BS360" s="288"/>
      <c r="BT360" s="288"/>
      <c r="BU360" s="288"/>
      <c r="CK360" s="288"/>
      <c r="CL360" s="288"/>
      <c r="CM360" s="288"/>
      <c r="CN360" s="288"/>
      <c r="CO360" s="288"/>
      <c r="CP360" s="288"/>
      <c r="CQ360" s="288"/>
      <c r="CR360" s="288"/>
      <c r="CS360" s="288"/>
      <c r="CT360" s="288"/>
      <c r="CU360" s="288"/>
      <c r="CV360" s="288"/>
      <c r="CW360" s="288"/>
      <c r="CX360" s="288"/>
      <c r="CY360" s="288"/>
      <c r="CZ360" s="288"/>
      <c r="DA360" s="288"/>
      <c r="DB360" s="288"/>
      <c r="DC360" s="288"/>
      <c r="DD360" s="288"/>
      <c r="DE360" s="288"/>
      <c r="DF360" s="288"/>
      <c r="DG360" s="288"/>
      <c r="DH360" s="288"/>
      <c r="DI360" s="288"/>
      <c r="DJ360" s="288"/>
      <c r="DK360" s="288"/>
      <c r="DL360" s="288"/>
      <c r="DM360" s="288"/>
      <c r="DN360" s="288"/>
      <c r="DO360" s="288"/>
      <c r="DP360" s="288"/>
      <c r="DQ360" s="288"/>
      <c r="DR360" s="288"/>
      <c r="DS360" s="288"/>
      <c r="DT360" s="288"/>
      <c r="DU360" s="288"/>
      <c r="DV360" s="288"/>
      <c r="DW360" s="288"/>
      <c r="DX360" s="288"/>
      <c r="DY360" s="288"/>
      <c r="DZ360" s="288"/>
      <c r="EA360" s="288"/>
      <c r="EB360" s="288"/>
      <c r="EC360" s="288"/>
    </row>
    <row r="361" spans="1:133" s="291" customFormat="1">
      <c r="A361" s="288"/>
      <c r="B361" s="354"/>
      <c r="C361" s="354"/>
      <c r="D361" s="354"/>
      <c r="E361" s="290"/>
      <c r="F361" s="290"/>
      <c r="G361" s="290"/>
      <c r="H361" s="290"/>
      <c r="I361" s="290"/>
      <c r="J361" s="290"/>
      <c r="K361" s="290"/>
      <c r="L361" s="290"/>
      <c r="M361" s="290"/>
      <c r="N361" s="288"/>
      <c r="O361" s="288"/>
      <c r="P361" s="288"/>
      <c r="Q361" s="288"/>
      <c r="R361" s="288"/>
      <c r="S361" s="265"/>
      <c r="T361" s="265"/>
      <c r="U361" s="265"/>
      <c r="V361" s="265"/>
      <c r="W361" s="265"/>
      <c r="X361" s="265"/>
      <c r="Y361" s="265"/>
      <c r="Z361" s="265"/>
      <c r="AA361" s="265"/>
      <c r="AB361" s="265"/>
      <c r="AC361" s="265"/>
      <c r="AD361" s="265"/>
      <c r="AE361" s="265"/>
      <c r="AF361" s="265"/>
      <c r="AG361" s="265"/>
      <c r="AH361" s="265"/>
      <c r="AI361" s="265"/>
      <c r="AJ361" s="265"/>
      <c r="AK361" s="265"/>
      <c r="AL361" s="265"/>
      <c r="AM361" s="265"/>
      <c r="AN361" s="265"/>
      <c r="AO361" s="265"/>
      <c r="AP361" s="265"/>
      <c r="AQ361" s="288"/>
      <c r="AR361" s="265"/>
      <c r="AS361" s="288"/>
      <c r="AT361" s="288"/>
      <c r="AU361" s="288"/>
      <c r="AV361" s="288"/>
      <c r="AW361" s="288"/>
      <c r="AX361" s="288"/>
      <c r="AY361" s="288"/>
      <c r="AZ361" s="288"/>
      <c r="BA361" s="288"/>
      <c r="BB361" s="288"/>
      <c r="BC361" s="288"/>
      <c r="BD361" s="288"/>
      <c r="BE361" s="288"/>
      <c r="BF361" s="288"/>
      <c r="BG361" s="288"/>
      <c r="BH361" s="288"/>
      <c r="BI361" s="288"/>
      <c r="BJ361" s="288"/>
      <c r="BK361" s="288"/>
      <c r="BL361" s="288"/>
      <c r="BM361" s="288"/>
      <c r="BN361" s="288"/>
      <c r="BO361" s="288"/>
      <c r="BP361" s="288"/>
      <c r="BQ361" s="288"/>
      <c r="BR361" s="288"/>
      <c r="BS361" s="288"/>
      <c r="BT361" s="288"/>
      <c r="BU361" s="288"/>
      <c r="CK361" s="288"/>
      <c r="CL361" s="288"/>
      <c r="CM361" s="288"/>
      <c r="CN361" s="288"/>
      <c r="CO361" s="288"/>
      <c r="CP361" s="288"/>
      <c r="CQ361" s="288"/>
      <c r="CR361" s="288"/>
      <c r="CS361" s="288"/>
      <c r="CT361" s="288"/>
      <c r="CU361" s="288"/>
      <c r="CV361" s="288"/>
      <c r="CW361" s="288"/>
      <c r="CX361" s="288"/>
      <c r="CY361" s="288"/>
      <c r="CZ361" s="288"/>
      <c r="DA361" s="288"/>
      <c r="DB361" s="288"/>
      <c r="DC361" s="288"/>
      <c r="DD361" s="288"/>
      <c r="DE361" s="288"/>
      <c r="DF361" s="288"/>
      <c r="DG361" s="288"/>
      <c r="DH361" s="288"/>
      <c r="DI361" s="288"/>
      <c r="DJ361" s="288"/>
      <c r="DK361" s="288"/>
      <c r="DL361" s="288"/>
      <c r="DM361" s="288"/>
      <c r="DN361" s="288"/>
      <c r="DO361" s="288"/>
      <c r="DP361" s="288"/>
      <c r="DQ361" s="288"/>
      <c r="DR361" s="288"/>
      <c r="DS361" s="288"/>
      <c r="DT361" s="288"/>
      <c r="DU361" s="288"/>
      <c r="DV361" s="288"/>
      <c r="DW361" s="288"/>
      <c r="DX361" s="288"/>
      <c r="DY361" s="288"/>
      <c r="DZ361" s="288"/>
      <c r="EA361" s="288"/>
      <c r="EB361" s="288"/>
      <c r="EC361" s="288"/>
    </row>
    <row r="362" spans="1:133" s="291" customFormat="1">
      <c r="A362" s="288"/>
      <c r="B362" s="354"/>
      <c r="C362" s="354"/>
      <c r="D362" s="354"/>
      <c r="E362" s="290"/>
      <c r="F362" s="290"/>
      <c r="G362" s="290"/>
      <c r="H362" s="290"/>
      <c r="I362" s="290"/>
      <c r="J362" s="290"/>
      <c r="K362" s="290"/>
      <c r="L362" s="290"/>
      <c r="M362" s="290"/>
      <c r="N362" s="288"/>
      <c r="O362" s="288"/>
      <c r="P362" s="288"/>
      <c r="Q362" s="288"/>
      <c r="R362" s="288"/>
      <c r="S362" s="265"/>
      <c r="T362" s="265"/>
      <c r="U362" s="265"/>
      <c r="V362" s="265"/>
      <c r="W362" s="265"/>
      <c r="X362" s="265"/>
      <c r="Y362" s="265"/>
      <c r="Z362" s="265"/>
      <c r="AA362" s="265"/>
      <c r="AB362" s="265"/>
      <c r="AC362" s="265"/>
      <c r="AD362" s="265"/>
      <c r="AE362" s="265"/>
      <c r="AF362" s="265"/>
      <c r="AG362" s="265"/>
      <c r="AH362" s="265"/>
      <c r="AI362" s="265"/>
      <c r="AJ362" s="265"/>
      <c r="AK362" s="265"/>
      <c r="AL362" s="265"/>
      <c r="AM362" s="265"/>
      <c r="AN362" s="265"/>
      <c r="AO362" s="265"/>
      <c r="AP362" s="265"/>
      <c r="AQ362" s="288"/>
      <c r="AR362" s="265"/>
      <c r="AS362" s="288"/>
      <c r="AT362" s="288"/>
      <c r="AU362" s="288"/>
      <c r="AV362" s="288"/>
      <c r="AW362" s="288"/>
      <c r="AX362" s="288"/>
      <c r="AY362" s="288"/>
      <c r="AZ362" s="288"/>
      <c r="BA362" s="288"/>
      <c r="BB362" s="288"/>
      <c r="BC362" s="288"/>
      <c r="BD362" s="288"/>
      <c r="BE362" s="288"/>
      <c r="BF362" s="288"/>
      <c r="BG362" s="288"/>
      <c r="BH362" s="288"/>
      <c r="BI362" s="288"/>
      <c r="BJ362" s="288"/>
      <c r="BK362" s="288"/>
      <c r="BL362" s="288"/>
      <c r="BM362" s="288"/>
      <c r="BN362" s="288"/>
      <c r="BO362" s="288"/>
      <c r="BP362" s="288"/>
      <c r="BQ362" s="288"/>
      <c r="BR362" s="288"/>
      <c r="BS362" s="288"/>
      <c r="BT362" s="288"/>
      <c r="BU362" s="288"/>
      <c r="CK362" s="288"/>
      <c r="CL362" s="288"/>
      <c r="CM362" s="288"/>
      <c r="CN362" s="288"/>
      <c r="CO362" s="288"/>
      <c r="CP362" s="288"/>
      <c r="CQ362" s="288"/>
      <c r="CR362" s="288"/>
      <c r="CS362" s="288"/>
      <c r="CT362" s="288"/>
      <c r="CU362" s="288"/>
      <c r="CV362" s="288"/>
      <c r="CW362" s="288"/>
      <c r="CX362" s="288"/>
      <c r="CY362" s="288"/>
      <c r="CZ362" s="288"/>
      <c r="DA362" s="288"/>
      <c r="DB362" s="288"/>
      <c r="DC362" s="288"/>
      <c r="DD362" s="288"/>
      <c r="DE362" s="288"/>
      <c r="DF362" s="288"/>
      <c r="DG362" s="288"/>
      <c r="DH362" s="288"/>
      <c r="DI362" s="288"/>
      <c r="DJ362" s="288"/>
      <c r="DK362" s="288"/>
      <c r="DL362" s="288"/>
      <c r="DM362" s="288"/>
      <c r="DN362" s="288"/>
      <c r="DO362" s="288"/>
      <c r="DP362" s="288"/>
      <c r="DQ362" s="288"/>
      <c r="DR362" s="288"/>
      <c r="DS362" s="288"/>
      <c r="DT362" s="288"/>
      <c r="DU362" s="288"/>
      <c r="DV362" s="288"/>
      <c r="DW362" s="288"/>
      <c r="DX362" s="288"/>
      <c r="DY362" s="288"/>
      <c r="DZ362" s="288"/>
      <c r="EA362" s="288"/>
      <c r="EB362" s="288"/>
      <c r="EC362" s="288"/>
    </row>
    <row r="363" spans="1:133" s="291" customFormat="1">
      <c r="A363" s="288"/>
      <c r="B363" s="354"/>
      <c r="C363" s="354"/>
      <c r="D363" s="354"/>
      <c r="E363" s="290"/>
      <c r="F363" s="290"/>
      <c r="G363" s="290"/>
      <c r="H363" s="290"/>
      <c r="I363" s="290"/>
      <c r="J363" s="290"/>
      <c r="K363" s="290"/>
      <c r="L363" s="290"/>
      <c r="M363" s="290"/>
      <c r="N363" s="288"/>
      <c r="O363" s="288"/>
      <c r="P363" s="288"/>
      <c r="Q363" s="288"/>
      <c r="R363" s="288"/>
      <c r="S363" s="265"/>
      <c r="T363" s="265"/>
      <c r="U363" s="265"/>
      <c r="V363" s="265"/>
      <c r="W363" s="265"/>
      <c r="X363" s="265"/>
      <c r="Y363" s="265"/>
      <c r="Z363" s="265"/>
      <c r="AA363" s="265"/>
      <c r="AB363" s="265"/>
      <c r="AC363" s="265"/>
      <c r="AD363" s="265"/>
      <c r="AE363" s="265"/>
      <c r="AF363" s="265"/>
      <c r="AG363" s="265"/>
      <c r="AH363" s="265"/>
      <c r="AI363" s="265"/>
      <c r="AJ363" s="265"/>
      <c r="AK363" s="265"/>
      <c r="AL363" s="265"/>
      <c r="AM363" s="265"/>
      <c r="AN363" s="265"/>
      <c r="AO363" s="265"/>
      <c r="AP363" s="265"/>
      <c r="AQ363" s="288"/>
      <c r="AR363" s="265"/>
      <c r="AS363" s="288"/>
      <c r="AT363" s="288"/>
      <c r="AU363" s="288"/>
      <c r="AV363" s="288"/>
      <c r="AW363" s="288"/>
      <c r="AX363" s="288"/>
      <c r="AY363" s="288"/>
      <c r="AZ363" s="288"/>
      <c r="BA363" s="288"/>
      <c r="BB363" s="288"/>
      <c r="BC363" s="288"/>
      <c r="BD363" s="288"/>
      <c r="BE363" s="288"/>
      <c r="BF363" s="288"/>
      <c r="BG363" s="288"/>
      <c r="BH363" s="288"/>
      <c r="BI363" s="288"/>
      <c r="BJ363" s="288"/>
      <c r="BK363" s="288"/>
      <c r="BL363" s="288"/>
      <c r="BM363" s="288"/>
      <c r="BN363" s="288"/>
      <c r="BO363" s="288"/>
      <c r="BP363" s="288"/>
      <c r="BQ363" s="288"/>
      <c r="BR363" s="288"/>
      <c r="BS363" s="288"/>
      <c r="BT363" s="288"/>
      <c r="BU363" s="288"/>
      <c r="CK363" s="288"/>
      <c r="CL363" s="288"/>
      <c r="CM363" s="288"/>
      <c r="CN363" s="288"/>
      <c r="CO363" s="288"/>
      <c r="CP363" s="288"/>
      <c r="CQ363" s="288"/>
      <c r="CR363" s="288"/>
      <c r="CS363" s="288"/>
      <c r="CT363" s="288"/>
      <c r="CU363" s="288"/>
      <c r="CV363" s="288"/>
      <c r="CW363" s="288"/>
      <c r="CX363" s="288"/>
      <c r="CY363" s="288"/>
      <c r="CZ363" s="288"/>
      <c r="DA363" s="288"/>
      <c r="DB363" s="288"/>
      <c r="DC363" s="288"/>
      <c r="DD363" s="288"/>
      <c r="DE363" s="288"/>
      <c r="DF363" s="288"/>
      <c r="DG363" s="288"/>
      <c r="DH363" s="288"/>
      <c r="DI363" s="288"/>
      <c r="DJ363" s="288"/>
      <c r="DK363" s="288"/>
      <c r="DL363" s="288"/>
      <c r="DM363" s="288"/>
      <c r="DN363" s="288"/>
      <c r="DO363" s="288"/>
      <c r="DP363" s="288"/>
      <c r="DQ363" s="288"/>
      <c r="DR363" s="288"/>
      <c r="DS363" s="288"/>
      <c r="DT363" s="288"/>
      <c r="DU363" s="288"/>
      <c r="DV363" s="288"/>
      <c r="DW363" s="288"/>
      <c r="DX363" s="288"/>
      <c r="DY363" s="288"/>
      <c r="DZ363" s="288"/>
      <c r="EA363" s="288"/>
      <c r="EB363" s="288"/>
      <c r="EC363" s="288"/>
    </row>
    <row r="364" spans="1:133" s="291" customFormat="1">
      <c r="A364" s="288"/>
      <c r="B364" s="354"/>
      <c r="C364" s="354"/>
      <c r="D364" s="354"/>
      <c r="E364" s="290"/>
      <c r="F364" s="290"/>
      <c r="G364" s="290"/>
      <c r="H364" s="290"/>
      <c r="I364" s="290"/>
      <c r="J364" s="290"/>
      <c r="K364" s="290"/>
      <c r="L364" s="290"/>
      <c r="M364" s="290"/>
      <c r="N364" s="288"/>
      <c r="O364" s="288"/>
      <c r="P364" s="288"/>
      <c r="Q364" s="288"/>
      <c r="R364" s="288"/>
      <c r="S364" s="265"/>
      <c r="T364" s="265"/>
      <c r="U364" s="265"/>
      <c r="V364" s="265"/>
      <c r="W364" s="265"/>
      <c r="X364" s="265"/>
      <c r="Y364" s="265"/>
      <c r="Z364" s="265"/>
      <c r="AA364" s="265"/>
      <c r="AB364" s="265"/>
      <c r="AC364" s="265"/>
      <c r="AD364" s="265"/>
      <c r="AE364" s="265"/>
      <c r="AF364" s="265"/>
      <c r="AG364" s="265"/>
      <c r="AH364" s="265"/>
      <c r="AI364" s="265"/>
      <c r="AJ364" s="265"/>
      <c r="AK364" s="265"/>
      <c r="AL364" s="265"/>
      <c r="AM364" s="265"/>
      <c r="AN364" s="265"/>
      <c r="AO364" s="265"/>
      <c r="AP364" s="265"/>
      <c r="AQ364" s="288"/>
      <c r="AR364" s="265"/>
      <c r="AS364" s="288"/>
      <c r="AT364" s="288"/>
      <c r="AU364" s="288"/>
      <c r="AV364" s="288"/>
      <c r="AW364" s="288"/>
      <c r="AX364" s="288"/>
      <c r="AY364" s="288"/>
      <c r="AZ364" s="288"/>
      <c r="BA364" s="288"/>
      <c r="BB364" s="288"/>
      <c r="BC364" s="288"/>
      <c r="BD364" s="288"/>
      <c r="BE364" s="288"/>
      <c r="BF364" s="288"/>
      <c r="BG364" s="288"/>
      <c r="BH364" s="288"/>
      <c r="BI364" s="288"/>
      <c r="BJ364" s="288"/>
      <c r="BK364" s="288"/>
      <c r="BL364" s="288"/>
      <c r="BM364" s="288"/>
      <c r="BN364" s="288"/>
      <c r="BO364" s="288"/>
      <c r="BP364" s="288"/>
      <c r="BQ364" s="288"/>
      <c r="BR364" s="288"/>
      <c r="BS364" s="288"/>
      <c r="BT364" s="288"/>
      <c r="BU364" s="288"/>
      <c r="CK364" s="288"/>
      <c r="CL364" s="288"/>
      <c r="CM364" s="288"/>
      <c r="CN364" s="288"/>
      <c r="CO364" s="288"/>
      <c r="CP364" s="288"/>
      <c r="CQ364" s="288"/>
      <c r="CR364" s="288"/>
      <c r="CS364" s="288"/>
      <c r="CT364" s="288"/>
      <c r="CU364" s="288"/>
      <c r="CV364" s="288"/>
      <c r="CW364" s="288"/>
      <c r="CX364" s="288"/>
      <c r="CY364" s="288"/>
      <c r="CZ364" s="288"/>
      <c r="DA364" s="288"/>
      <c r="DB364" s="288"/>
      <c r="DC364" s="288"/>
      <c r="DD364" s="288"/>
      <c r="DE364" s="288"/>
      <c r="DF364" s="288"/>
      <c r="DG364" s="288"/>
      <c r="DH364" s="288"/>
      <c r="DI364" s="288"/>
      <c r="DJ364" s="288"/>
      <c r="DK364" s="288"/>
      <c r="DL364" s="288"/>
      <c r="DM364" s="288"/>
      <c r="DN364" s="288"/>
      <c r="DO364" s="288"/>
      <c r="DP364" s="288"/>
      <c r="DQ364" s="288"/>
      <c r="DR364" s="288"/>
      <c r="DS364" s="288"/>
      <c r="DT364" s="288"/>
      <c r="DU364" s="288"/>
      <c r="DV364" s="288"/>
      <c r="DW364" s="288"/>
      <c r="DX364" s="288"/>
      <c r="DY364" s="288"/>
      <c r="DZ364" s="288"/>
      <c r="EA364" s="288"/>
      <c r="EB364" s="288"/>
      <c r="EC364" s="288"/>
    </row>
    <row r="365" spans="1:133" s="291" customFormat="1">
      <c r="A365" s="288"/>
      <c r="B365" s="354"/>
      <c r="C365" s="354"/>
      <c r="D365" s="354"/>
      <c r="E365" s="290"/>
      <c r="F365" s="290"/>
      <c r="G365" s="290"/>
      <c r="H365" s="290"/>
      <c r="I365" s="290"/>
      <c r="J365" s="290"/>
      <c r="K365" s="290"/>
      <c r="L365" s="290"/>
      <c r="M365" s="290"/>
      <c r="N365" s="288"/>
      <c r="O365" s="288"/>
      <c r="P365" s="288"/>
      <c r="Q365" s="288"/>
      <c r="R365" s="288"/>
      <c r="S365" s="265"/>
      <c r="T365" s="265"/>
      <c r="U365" s="265"/>
      <c r="V365" s="265"/>
      <c r="W365" s="265"/>
      <c r="X365" s="265"/>
      <c r="Y365" s="265"/>
      <c r="Z365" s="265"/>
      <c r="AA365" s="265"/>
      <c r="AB365" s="265"/>
      <c r="AC365" s="265"/>
      <c r="AD365" s="265"/>
      <c r="AE365" s="265"/>
      <c r="AF365" s="265"/>
      <c r="AG365" s="265"/>
      <c r="AH365" s="265"/>
      <c r="AI365" s="265"/>
      <c r="AJ365" s="265"/>
      <c r="AK365" s="265"/>
      <c r="AL365" s="265"/>
      <c r="AM365" s="265"/>
      <c r="AN365" s="265"/>
      <c r="AO365" s="265"/>
      <c r="AP365" s="265"/>
      <c r="AQ365" s="288"/>
      <c r="AR365" s="265"/>
      <c r="AS365" s="288"/>
      <c r="AT365" s="288"/>
      <c r="AU365" s="288"/>
      <c r="AV365" s="288"/>
      <c r="AW365" s="288"/>
      <c r="AX365" s="288"/>
      <c r="AY365" s="288"/>
      <c r="AZ365" s="288"/>
      <c r="BA365" s="288"/>
      <c r="BB365" s="288"/>
      <c r="BC365" s="288"/>
      <c r="BD365" s="288"/>
      <c r="BE365" s="288"/>
      <c r="BF365" s="288"/>
      <c r="BG365" s="288"/>
      <c r="BH365" s="288"/>
      <c r="BI365" s="288"/>
      <c r="BJ365" s="288"/>
      <c r="BK365" s="288"/>
      <c r="BL365" s="288"/>
      <c r="BM365" s="288"/>
      <c r="BN365" s="288"/>
      <c r="BO365" s="288"/>
      <c r="BP365" s="288"/>
      <c r="BQ365" s="288"/>
      <c r="BR365" s="288"/>
      <c r="BS365" s="288"/>
      <c r="BT365" s="288"/>
      <c r="BU365" s="288"/>
      <c r="CK365" s="288"/>
      <c r="CL365" s="288"/>
      <c r="CM365" s="288"/>
      <c r="CN365" s="288"/>
      <c r="CO365" s="288"/>
      <c r="CP365" s="288"/>
      <c r="CQ365" s="288"/>
      <c r="CR365" s="288"/>
      <c r="CS365" s="288"/>
      <c r="CT365" s="288"/>
      <c r="CU365" s="288"/>
      <c r="CV365" s="288"/>
      <c r="CW365" s="288"/>
      <c r="CX365" s="288"/>
      <c r="CY365" s="288"/>
      <c r="CZ365" s="288"/>
      <c r="DA365" s="288"/>
      <c r="DB365" s="288"/>
      <c r="DC365" s="288"/>
      <c r="DD365" s="288"/>
      <c r="DE365" s="288"/>
      <c r="DF365" s="288"/>
      <c r="DG365" s="288"/>
      <c r="DH365" s="288"/>
      <c r="DI365" s="288"/>
      <c r="DJ365" s="288"/>
      <c r="DK365" s="288"/>
      <c r="DL365" s="288"/>
      <c r="DM365" s="288"/>
      <c r="DN365" s="288"/>
      <c r="DO365" s="288"/>
      <c r="DP365" s="288"/>
      <c r="DQ365" s="288"/>
      <c r="DR365" s="288"/>
      <c r="DS365" s="288"/>
      <c r="DT365" s="288"/>
      <c r="DU365" s="288"/>
      <c r="DV365" s="288"/>
      <c r="DW365" s="288"/>
      <c r="DX365" s="288"/>
      <c r="DY365" s="288"/>
      <c r="DZ365" s="288"/>
      <c r="EA365" s="288"/>
      <c r="EB365" s="288"/>
      <c r="EC365" s="288"/>
    </row>
    <row r="366" spans="1:133" s="291" customFormat="1">
      <c r="A366" s="288"/>
      <c r="B366" s="354"/>
      <c r="C366" s="354"/>
      <c r="D366" s="354"/>
      <c r="E366" s="290"/>
      <c r="F366" s="290"/>
      <c r="G366" s="290"/>
      <c r="H366" s="290"/>
      <c r="I366" s="290"/>
      <c r="J366" s="290"/>
      <c r="K366" s="290"/>
      <c r="L366" s="290"/>
      <c r="M366" s="290"/>
      <c r="N366" s="288"/>
      <c r="O366" s="288"/>
      <c r="P366" s="288"/>
      <c r="Q366" s="288"/>
      <c r="R366" s="288"/>
      <c r="S366" s="265"/>
      <c r="T366" s="265"/>
      <c r="U366" s="265"/>
      <c r="V366" s="265"/>
      <c r="W366" s="265"/>
      <c r="X366" s="265"/>
      <c r="Y366" s="265"/>
      <c r="Z366" s="265"/>
      <c r="AA366" s="265"/>
      <c r="AB366" s="265"/>
      <c r="AC366" s="265"/>
      <c r="AD366" s="265"/>
      <c r="AE366" s="265"/>
      <c r="AF366" s="265"/>
      <c r="AG366" s="265"/>
      <c r="AH366" s="265"/>
      <c r="AI366" s="265"/>
      <c r="AJ366" s="265"/>
      <c r="AK366" s="265"/>
      <c r="AL366" s="265"/>
      <c r="AM366" s="265"/>
      <c r="AN366" s="265"/>
      <c r="AO366" s="265"/>
      <c r="AP366" s="265"/>
      <c r="AQ366" s="288"/>
      <c r="AR366" s="265"/>
      <c r="AS366" s="288"/>
      <c r="AT366" s="288"/>
      <c r="AU366" s="288"/>
      <c r="AV366" s="288"/>
      <c r="AW366" s="288"/>
      <c r="AX366" s="288"/>
      <c r="AY366" s="288"/>
      <c r="AZ366" s="288"/>
      <c r="BA366" s="288"/>
      <c r="BB366" s="288"/>
      <c r="BC366" s="288"/>
      <c r="BD366" s="288"/>
      <c r="BE366" s="288"/>
      <c r="BF366" s="288"/>
      <c r="BG366" s="288"/>
      <c r="BH366" s="288"/>
      <c r="BI366" s="288"/>
      <c r="BJ366" s="288"/>
      <c r="BK366" s="288"/>
      <c r="BL366" s="288"/>
      <c r="BM366" s="288"/>
      <c r="BN366" s="288"/>
      <c r="BO366" s="288"/>
      <c r="BP366" s="288"/>
      <c r="BQ366" s="288"/>
      <c r="BR366" s="288"/>
      <c r="BS366" s="288"/>
      <c r="BT366" s="288"/>
      <c r="BU366" s="288"/>
      <c r="CK366" s="288"/>
      <c r="CL366" s="288"/>
      <c r="CM366" s="288"/>
      <c r="CN366" s="288"/>
      <c r="CO366" s="288"/>
      <c r="CP366" s="288"/>
      <c r="CQ366" s="288"/>
      <c r="CR366" s="288"/>
      <c r="CS366" s="288"/>
      <c r="CT366" s="288"/>
      <c r="CU366" s="288"/>
      <c r="CV366" s="288"/>
      <c r="CW366" s="288"/>
      <c r="CX366" s="288"/>
      <c r="CY366" s="288"/>
      <c r="CZ366" s="288"/>
      <c r="DA366" s="288"/>
      <c r="DB366" s="288"/>
      <c r="DC366" s="288"/>
      <c r="DD366" s="288"/>
      <c r="DE366" s="288"/>
      <c r="DF366" s="288"/>
      <c r="DG366" s="288"/>
      <c r="DH366" s="288"/>
      <c r="DI366" s="288"/>
      <c r="DJ366" s="288"/>
      <c r="DK366" s="288"/>
      <c r="DL366" s="288"/>
      <c r="DM366" s="288"/>
      <c r="DN366" s="288"/>
      <c r="DO366" s="288"/>
      <c r="DP366" s="288"/>
      <c r="DQ366" s="288"/>
      <c r="DR366" s="288"/>
      <c r="DS366" s="288"/>
      <c r="DT366" s="288"/>
      <c r="DU366" s="288"/>
      <c r="DV366" s="288"/>
      <c r="DW366" s="288"/>
      <c r="DX366" s="288"/>
      <c r="DY366" s="288"/>
      <c r="DZ366" s="288"/>
      <c r="EA366" s="288"/>
      <c r="EB366" s="288"/>
      <c r="EC366" s="288"/>
    </row>
    <row r="367" spans="1:133" s="291" customFormat="1">
      <c r="A367" s="288"/>
      <c r="B367" s="354"/>
      <c r="C367" s="354"/>
      <c r="D367" s="354"/>
      <c r="E367" s="290"/>
      <c r="F367" s="290"/>
      <c r="G367" s="290"/>
      <c r="H367" s="290"/>
      <c r="I367" s="290"/>
      <c r="J367" s="290"/>
      <c r="K367" s="290"/>
      <c r="L367" s="290"/>
      <c r="M367" s="290"/>
      <c r="N367" s="288"/>
      <c r="O367" s="288"/>
      <c r="P367" s="288"/>
      <c r="Q367" s="288"/>
      <c r="R367" s="288"/>
      <c r="S367" s="265"/>
      <c r="T367" s="265"/>
      <c r="U367" s="265"/>
      <c r="V367" s="265"/>
      <c r="W367" s="265"/>
      <c r="X367" s="265"/>
      <c r="Y367" s="265"/>
      <c r="Z367" s="265"/>
      <c r="AA367" s="265"/>
      <c r="AB367" s="265"/>
      <c r="AC367" s="265"/>
      <c r="AD367" s="265"/>
      <c r="AE367" s="265"/>
      <c r="AF367" s="265"/>
      <c r="AG367" s="265"/>
      <c r="AH367" s="265"/>
      <c r="AI367" s="265"/>
      <c r="AJ367" s="265"/>
      <c r="AK367" s="265"/>
      <c r="AL367" s="265"/>
      <c r="AM367" s="265"/>
      <c r="AN367" s="265"/>
      <c r="AO367" s="265"/>
      <c r="AP367" s="265"/>
      <c r="AQ367" s="288"/>
      <c r="AR367" s="265"/>
      <c r="AS367" s="288"/>
      <c r="AT367" s="288"/>
      <c r="AU367" s="288"/>
      <c r="AV367" s="288"/>
      <c r="AW367" s="288"/>
      <c r="AX367" s="288"/>
      <c r="AY367" s="288"/>
      <c r="AZ367" s="288"/>
      <c r="BA367" s="288"/>
      <c r="BB367" s="288"/>
      <c r="BC367" s="288"/>
      <c r="BD367" s="288"/>
      <c r="BE367" s="288"/>
      <c r="BF367" s="288"/>
      <c r="BG367" s="288"/>
      <c r="BH367" s="288"/>
      <c r="BI367" s="288"/>
      <c r="BJ367" s="288"/>
      <c r="BK367" s="288"/>
      <c r="BL367" s="288"/>
      <c r="BM367" s="288"/>
      <c r="BN367" s="288"/>
      <c r="BO367" s="288"/>
      <c r="BP367" s="288"/>
      <c r="BQ367" s="288"/>
      <c r="BR367" s="288"/>
      <c r="BS367" s="288"/>
      <c r="BT367" s="288"/>
      <c r="BU367" s="288"/>
      <c r="CK367" s="288"/>
      <c r="CL367" s="288"/>
      <c r="CM367" s="288"/>
      <c r="CN367" s="288"/>
      <c r="CO367" s="288"/>
      <c r="CP367" s="288"/>
      <c r="CQ367" s="288"/>
      <c r="CR367" s="288"/>
      <c r="CS367" s="288"/>
      <c r="CT367" s="288"/>
      <c r="CU367" s="288"/>
      <c r="CV367" s="288"/>
      <c r="CW367" s="288"/>
      <c r="CX367" s="288"/>
      <c r="CY367" s="288"/>
      <c r="CZ367" s="288"/>
      <c r="DA367" s="288"/>
      <c r="DB367" s="288"/>
      <c r="DC367" s="288"/>
      <c r="DD367" s="288"/>
      <c r="DE367" s="288"/>
      <c r="DF367" s="288"/>
      <c r="DG367" s="288"/>
      <c r="DH367" s="288"/>
      <c r="DI367" s="288"/>
      <c r="DJ367" s="288"/>
      <c r="DK367" s="288"/>
      <c r="DL367" s="288"/>
      <c r="DM367" s="288"/>
      <c r="DN367" s="288"/>
      <c r="DO367" s="288"/>
      <c r="DP367" s="288"/>
      <c r="DQ367" s="288"/>
      <c r="DR367" s="288"/>
      <c r="DS367" s="288"/>
      <c r="DT367" s="288"/>
      <c r="DU367" s="288"/>
      <c r="DV367" s="288"/>
      <c r="DW367" s="288"/>
      <c r="DX367" s="288"/>
      <c r="DY367" s="288"/>
      <c r="DZ367" s="288"/>
      <c r="EA367" s="288"/>
      <c r="EB367" s="288"/>
      <c r="EC367" s="288"/>
    </row>
    <row r="368" spans="1:133" s="291" customFormat="1">
      <c r="A368" s="288"/>
      <c r="B368" s="354"/>
      <c r="C368" s="354"/>
      <c r="D368" s="354"/>
      <c r="E368" s="290"/>
      <c r="F368" s="290"/>
      <c r="G368" s="290"/>
      <c r="H368" s="290"/>
      <c r="I368" s="290"/>
      <c r="J368" s="290"/>
      <c r="K368" s="290"/>
      <c r="L368" s="290"/>
      <c r="M368" s="290"/>
      <c r="N368" s="288"/>
      <c r="O368" s="288"/>
      <c r="P368" s="288"/>
      <c r="Q368" s="288"/>
      <c r="R368" s="288"/>
      <c r="S368" s="265"/>
      <c r="T368" s="265"/>
      <c r="U368" s="265"/>
      <c r="V368" s="265"/>
      <c r="W368" s="265"/>
      <c r="X368" s="265"/>
      <c r="Y368" s="265"/>
      <c r="Z368" s="265"/>
      <c r="AA368" s="265"/>
      <c r="AB368" s="265"/>
      <c r="AC368" s="265"/>
      <c r="AD368" s="265"/>
      <c r="AE368" s="265"/>
      <c r="AF368" s="265"/>
      <c r="AG368" s="265"/>
      <c r="AH368" s="265"/>
      <c r="AI368" s="265"/>
      <c r="AJ368" s="265"/>
      <c r="AK368" s="265"/>
      <c r="AL368" s="265"/>
      <c r="AM368" s="265"/>
      <c r="AN368" s="265"/>
      <c r="AO368" s="265"/>
      <c r="AP368" s="265"/>
      <c r="AQ368" s="288"/>
      <c r="AR368" s="265"/>
      <c r="AS368" s="288"/>
      <c r="AT368" s="288"/>
      <c r="AU368" s="288"/>
      <c r="AV368" s="288"/>
      <c r="AW368" s="288"/>
      <c r="AX368" s="288"/>
      <c r="AY368" s="288"/>
      <c r="AZ368" s="288"/>
      <c r="BA368" s="288"/>
      <c r="BB368" s="288"/>
      <c r="BC368" s="288"/>
      <c r="BD368" s="288"/>
      <c r="BE368" s="288"/>
      <c r="BF368" s="288"/>
      <c r="BG368" s="288"/>
      <c r="BH368" s="288"/>
      <c r="BI368" s="288"/>
      <c r="BJ368" s="288"/>
      <c r="BK368" s="288"/>
      <c r="BL368" s="288"/>
      <c r="BM368" s="288"/>
      <c r="BN368" s="288"/>
      <c r="BO368" s="288"/>
      <c r="BP368" s="288"/>
      <c r="BQ368" s="288"/>
      <c r="BR368" s="288"/>
      <c r="BS368" s="288"/>
      <c r="BT368" s="288"/>
      <c r="BU368" s="288"/>
      <c r="CK368" s="288"/>
      <c r="CL368" s="288"/>
      <c r="CM368" s="288"/>
      <c r="CN368" s="288"/>
      <c r="CO368" s="288"/>
      <c r="CP368" s="288"/>
      <c r="CQ368" s="288"/>
      <c r="CR368" s="288"/>
      <c r="CS368" s="288"/>
      <c r="CT368" s="288"/>
      <c r="CU368" s="288"/>
      <c r="CV368" s="288"/>
      <c r="CW368" s="288"/>
      <c r="CX368" s="288"/>
      <c r="CY368" s="288"/>
      <c r="CZ368" s="288"/>
      <c r="DA368" s="288"/>
      <c r="DB368" s="288"/>
      <c r="DC368" s="288"/>
      <c r="DD368" s="288"/>
      <c r="DE368" s="288"/>
      <c r="DF368" s="288"/>
      <c r="DG368" s="288"/>
      <c r="DH368" s="288"/>
      <c r="DI368" s="288"/>
      <c r="DJ368" s="288"/>
      <c r="DK368" s="288"/>
      <c r="DL368" s="288"/>
      <c r="DM368" s="288"/>
      <c r="DN368" s="288"/>
      <c r="DO368" s="288"/>
      <c r="DP368" s="288"/>
      <c r="DQ368" s="288"/>
      <c r="DR368" s="288"/>
      <c r="DS368" s="288"/>
      <c r="DT368" s="288"/>
      <c r="DU368" s="288"/>
      <c r="DV368" s="288"/>
      <c r="DW368" s="288"/>
      <c r="DX368" s="288"/>
      <c r="DY368" s="288"/>
      <c r="DZ368" s="288"/>
      <c r="EA368" s="288"/>
      <c r="EB368" s="288"/>
      <c r="EC368" s="288"/>
    </row>
    <row r="369" spans="1:133" s="291" customFormat="1">
      <c r="A369" s="288"/>
      <c r="B369" s="354"/>
      <c r="C369" s="354"/>
      <c r="D369" s="354"/>
      <c r="E369" s="290"/>
      <c r="F369" s="290"/>
      <c r="G369" s="290"/>
      <c r="H369" s="290"/>
      <c r="I369" s="290"/>
      <c r="J369" s="290"/>
      <c r="K369" s="290"/>
      <c r="L369" s="290"/>
      <c r="M369" s="290"/>
      <c r="N369" s="288"/>
      <c r="O369" s="288"/>
      <c r="P369" s="288"/>
      <c r="Q369" s="288"/>
      <c r="R369" s="288"/>
      <c r="S369" s="265"/>
      <c r="T369" s="265"/>
      <c r="U369" s="265"/>
      <c r="V369" s="265"/>
      <c r="W369" s="265"/>
      <c r="X369" s="265"/>
      <c r="Y369" s="265"/>
      <c r="Z369" s="265"/>
      <c r="AA369" s="265"/>
      <c r="AB369" s="265"/>
      <c r="AC369" s="265"/>
      <c r="AD369" s="265"/>
      <c r="AE369" s="265"/>
      <c r="AF369" s="265"/>
      <c r="AG369" s="265"/>
      <c r="AH369" s="265"/>
      <c r="AI369" s="265"/>
      <c r="AJ369" s="265"/>
      <c r="AK369" s="265"/>
      <c r="AL369" s="265"/>
      <c r="AM369" s="265"/>
      <c r="AN369" s="265"/>
      <c r="AO369" s="265"/>
      <c r="AP369" s="265"/>
      <c r="AQ369" s="288"/>
      <c r="AR369" s="265"/>
      <c r="AS369" s="288"/>
      <c r="AT369" s="288"/>
      <c r="AU369" s="288"/>
      <c r="AV369" s="288"/>
      <c r="AW369" s="288"/>
      <c r="AX369" s="288"/>
      <c r="AY369" s="288"/>
      <c r="AZ369" s="288"/>
      <c r="BA369" s="288"/>
      <c r="BB369" s="288"/>
      <c r="BC369" s="288"/>
      <c r="BD369" s="288"/>
      <c r="BE369" s="288"/>
      <c r="BF369" s="288"/>
      <c r="BG369" s="288"/>
      <c r="BH369" s="288"/>
      <c r="BI369" s="288"/>
      <c r="BJ369" s="288"/>
      <c r="BK369" s="288"/>
      <c r="BL369" s="288"/>
      <c r="BM369" s="288"/>
      <c r="BN369" s="288"/>
      <c r="BO369" s="288"/>
      <c r="BP369" s="288"/>
      <c r="BQ369" s="288"/>
      <c r="BR369" s="288"/>
      <c r="BS369" s="288"/>
      <c r="BT369" s="288"/>
      <c r="BU369" s="288"/>
      <c r="CK369" s="288"/>
      <c r="CL369" s="288"/>
      <c r="CM369" s="288"/>
      <c r="CN369" s="288"/>
      <c r="CO369" s="288"/>
      <c r="CP369" s="288"/>
      <c r="CQ369" s="288"/>
      <c r="CR369" s="288"/>
      <c r="CS369" s="288"/>
      <c r="CT369" s="288"/>
      <c r="CU369" s="288"/>
      <c r="CV369" s="288"/>
      <c r="CW369" s="288"/>
      <c r="CX369" s="288"/>
      <c r="CY369" s="288"/>
      <c r="CZ369" s="288"/>
      <c r="DA369" s="288"/>
      <c r="DB369" s="288"/>
      <c r="DC369" s="288"/>
      <c r="DD369" s="288"/>
      <c r="DE369" s="288"/>
      <c r="DF369" s="288"/>
      <c r="DG369" s="288"/>
      <c r="DH369" s="288"/>
      <c r="DI369" s="288"/>
      <c r="DJ369" s="288"/>
      <c r="DK369" s="288"/>
      <c r="DL369" s="288"/>
      <c r="DM369" s="288"/>
      <c r="DN369" s="288"/>
      <c r="DO369" s="288"/>
      <c r="DP369" s="288"/>
      <c r="DQ369" s="288"/>
      <c r="DR369" s="288"/>
      <c r="DS369" s="288"/>
      <c r="DT369" s="288"/>
      <c r="DU369" s="288"/>
      <c r="DV369" s="288"/>
      <c r="DW369" s="288"/>
      <c r="DX369" s="288"/>
      <c r="DY369" s="288"/>
      <c r="DZ369" s="288"/>
      <c r="EA369" s="288"/>
      <c r="EB369" s="288"/>
      <c r="EC369" s="288"/>
    </row>
    <row r="370" spans="1:133" s="291" customFormat="1">
      <c r="A370" s="288"/>
      <c r="B370" s="354"/>
      <c r="C370" s="354"/>
      <c r="D370" s="354"/>
      <c r="E370" s="290"/>
      <c r="F370" s="290"/>
      <c r="G370" s="290"/>
      <c r="H370" s="290"/>
      <c r="I370" s="290"/>
      <c r="J370" s="290"/>
      <c r="K370" s="290"/>
      <c r="L370" s="290"/>
      <c r="M370" s="290"/>
      <c r="N370" s="288"/>
      <c r="O370" s="288"/>
      <c r="P370" s="288"/>
      <c r="Q370" s="288"/>
      <c r="R370" s="288"/>
      <c r="S370" s="265"/>
      <c r="T370" s="265"/>
      <c r="U370" s="265"/>
      <c r="V370" s="265"/>
      <c r="W370" s="265"/>
      <c r="X370" s="265"/>
      <c r="Y370" s="265"/>
      <c r="Z370" s="265"/>
      <c r="AA370" s="265"/>
      <c r="AB370" s="265"/>
      <c r="AC370" s="265"/>
      <c r="AD370" s="265"/>
      <c r="AE370" s="265"/>
      <c r="AF370" s="265"/>
      <c r="AG370" s="265"/>
      <c r="AH370" s="265"/>
      <c r="AI370" s="265"/>
      <c r="AJ370" s="265"/>
      <c r="AK370" s="265"/>
      <c r="AL370" s="265"/>
      <c r="AM370" s="265"/>
      <c r="AN370" s="265"/>
      <c r="AO370" s="265"/>
      <c r="AP370" s="265"/>
      <c r="AQ370" s="288"/>
      <c r="AR370" s="265"/>
      <c r="AS370" s="288"/>
      <c r="AT370" s="288"/>
      <c r="AU370" s="288"/>
      <c r="AV370" s="288"/>
      <c r="AW370" s="288"/>
      <c r="AX370" s="288"/>
      <c r="AY370" s="288"/>
      <c r="AZ370" s="288"/>
      <c r="BA370" s="288"/>
      <c r="BB370" s="288"/>
      <c r="BC370" s="288"/>
      <c r="BD370" s="288"/>
      <c r="BE370" s="288"/>
      <c r="BF370" s="288"/>
      <c r="BG370" s="288"/>
      <c r="BH370" s="288"/>
      <c r="BI370" s="288"/>
      <c r="BJ370" s="288"/>
      <c r="BK370" s="288"/>
      <c r="BL370" s="288"/>
      <c r="BM370" s="288"/>
      <c r="BN370" s="288"/>
      <c r="BO370" s="288"/>
      <c r="BP370" s="288"/>
      <c r="BQ370" s="288"/>
      <c r="BR370" s="288"/>
      <c r="BS370" s="288"/>
      <c r="BT370" s="288"/>
      <c r="BU370" s="288"/>
      <c r="CK370" s="288"/>
      <c r="CL370" s="288"/>
      <c r="CM370" s="288"/>
      <c r="CN370" s="288"/>
      <c r="CO370" s="288"/>
      <c r="CP370" s="288"/>
      <c r="CQ370" s="288"/>
      <c r="CR370" s="288"/>
      <c r="CS370" s="288"/>
      <c r="CT370" s="288"/>
      <c r="CU370" s="288"/>
      <c r="CV370" s="288"/>
      <c r="CW370" s="288"/>
      <c r="CX370" s="288"/>
      <c r="CY370" s="288"/>
      <c r="CZ370" s="288"/>
      <c r="DA370" s="288"/>
      <c r="DB370" s="288"/>
      <c r="DC370" s="288"/>
      <c r="DD370" s="288"/>
      <c r="DE370" s="288"/>
      <c r="DF370" s="288"/>
      <c r="DG370" s="288"/>
      <c r="DH370" s="288"/>
      <c r="DI370" s="288"/>
      <c r="DJ370" s="288"/>
      <c r="DK370" s="288"/>
      <c r="DL370" s="288"/>
      <c r="DM370" s="288"/>
      <c r="DN370" s="288"/>
      <c r="DO370" s="288"/>
      <c r="DP370" s="288"/>
      <c r="DQ370" s="288"/>
      <c r="DR370" s="288"/>
      <c r="DS370" s="288"/>
      <c r="DT370" s="288"/>
      <c r="DU370" s="288"/>
      <c r="DV370" s="288"/>
      <c r="DW370" s="288"/>
      <c r="DX370" s="288"/>
      <c r="DY370" s="288"/>
      <c r="DZ370" s="288"/>
      <c r="EA370" s="288"/>
      <c r="EB370" s="288"/>
      <c r="EC370" s="288"/>
    </row>
    <row r="371" spans="1:133" s="291" customFormat="1">
      <c r="A371" s="288"/>
      <c r="B371" s="354"/>
      <c r="C371" s="354"/>
      <c r="D371" s="354"/>
      <c r="E371" s="290"/>
      <c r="F371" s="290"/>
      <c r="G371" s="290"/>
      <c r="H371" s="290"/>
      <c r="I371" s="290"/>
      <c r="J371" s="290"/>
      <c r="K371" s="290"/>
      <c r="L371" s="290"/>
      <c r="M371" s="290"/>
      <c r="N371" s="288"/>
      <c r="O371" s="288"/>
      <c r="P371" s="288"/>
      <c r="Q371" s="288"/>
      <c r="R371" s="288"/>
      <c r="S371" s="265"/>
      <c r="T371" s="265"/>
      <c r="U371" s="265"/>
      <c r="V371" s="265"/>
      <c r="W371" s="265"/>
      <c r="X371" s="265"/>
      <c r="Y371" s="265"/>
      <c r="Z371" s="265"/>
      <c r="AA371" s="265"/>
      <c r="AB371" s="265"/>
      <c r="AC371" s="265"/>
      <c r="AD371" s="265"/>
      <c r="AE371" s="265"/>
      <c r="AF371" s="265"/>
      <c r="AG371" s="265"/>
      <c r="AH371" s="265"/>
      <c r="AI371" s="265"/>
      <c r="AJ371" s="265"/>
      <c r="AK371" s="265"/>
      <c r="AL371" s="265"/>
      <c r="AM371" s="265"/>
      <c r="AN371" s="265"/>
      <c r="AO371" s="265"/>
      <c r="AP371" s="265"/>
      <c r="AQ371" s="288"/>
      <c r="AR371" s="265"/>
      <c r="AS371" s="288"/>
      <c r="AT371" s="288"/>
      <c r="AU371" s="288"/>
      <c r="AV371" s="288"/>
      <c r="AW371" s="288"/>
      <c r="AX371" s="288"/>
      <c r="AY371" s="288"/>
      <c r="AZ371" s="288"/>
      <c r="BA371" s="288"/>
      <c r="BB371" s="288"/>
      <c r="BC371" s="288"/>
      <c r="BD371" s="288"/>
      <c r="BE371" s="288"/>
      <c r="BF371" s="288"/>
      <c r="BG371" s="288"/>
      <c r="BH371" s="288"/>
      <c r="BI371" s="288"/>
      <c r="BJ371" s="288"/>
      <c r="BK371" s="288"/>
      <c r="BL371" s="288"/>
      <c r="BM371" s="288"/>
      <c r="BN371" s="288"/>
      <c r="BO371" s="288"/>
      <c r="BP371" s="288"/>
      <c r="BQ371" s="288"/>
      <c r="BR371" s="288"/>
      <c r="BS371" s="288"/>
      <c r="BT371" s="288"/>
      <c r="BU371" s="288"/>
      <c r="CK371" s="288"/>
      <c r="CL371" s="288"/>
      <c r="CM371" s="288"/>
      <c r="CN371" s="288"/>
      <c r="CO371" s="288"/>
      <c r="CP371" s="288"/>
      <c r="CQ371" s="288"/>
      <c r="CR371" s="288"/>
      <c r="CS371" s="288"/>
      <c r="CT371" s="288"/>
      <c r="CU371" s="288"/>
      <c r="CV371" s="288"/>
      <c r="CW371" s="288"/>
      <c r="CX371" s="288"/>
      <c r="CY371" s="288"/>
      <c r="CZ371" s="288"/>
      <c r="DA371" s="288"/>
      <c r="DB371" s="288"/>
      <c r="DC371" s="288"/>
      <c r="DD371" s="288"/>
      <c r="DE371" s="288"/>
      <c r="DF371" s="288"/>
      <c r="DG371" s="288"/>
      <c r="DH371" s="288"/>
      <c r="DI371" s="288"/>
      <c r="DJ371" s="288"/>
      <c r="DK371" s="288"/>
      <c r="DL371" s="288"/>
      <c r="DM371" s="288"/>
      <c r="DN371" s="288"/>
      <c r="DO371" s="288"/>
      <c r="DP371" s="288"/>
      <c r="DQ371" s="288"/>
      <c r="DR371" s="288"/>
      <c r="DS371" s="288"/>
      <c r="DT371" s="288"/>
      <c r="DU371" s="288"/>
      <c r="DV371" s="288"/>
      <c r="DW371" s="288"/>
      <c r="DX371" s="288"/>
      <c r="DY371" s="288"/>
      <c r="DZ371" s="288"/>
      <c r="EA371" s="288"/>
      <c r="EB371" s="288"/>
      <c r="EC371" s="288"/>
    </row>
    <row r="372" spans="1:133" s="291" customFormat="1">
      <c r="A372" s="288"/>
      <c r="B372" s="354"/>
      <c r="C372" s="354"/>
      <c r="D372" s="354"/>
      <c r="E372" s="290"/>
      <c r="F372" s="290"/>
      <c r="G372" s="290"/>
      <c r="H372" s="290"/>
      <c r="I372" s="290"/>
      <c r="J372" s="290"/>
      <c r="K372" s="290"/>
      <c r="L372" s="290"/>
      <c r="M372" s="290"/>
      <c r="N372" s="288"/>
      <c r="O372" s="288"/>
      <c r="P372" s="288"/>
      <c r="Q372" s="288"/>
      <c r="R372" s="288"/>
      <c r="S372" s="265"/>
      <c r="T372" s="265"/>
      <c r="U372" s="265"/>
      <c r="V372" s="265"/>
      <c r="W372" s="265"/>
      <c r="X372" s="265"/>
      <c r="Y372" s="265"/>
      <c r="Z372" s="265"/>
      <c r="AA372" s="265"/>
      <c r="AB372" s="265"/>
      <c r="AC372" s="265"/>
      <c r="AD372" s="265"/>
      <c r="AE372" s="265"/>
      <c r="AF372" s="265"/>
      <c r="AG372" s="265"/>
      <c r="AH372" s="265"/>
      <c r="AI372" s="265"/>
      <c r="AJ372" s="265"/>
      <c r="AK372" s="265"/>
      <c r="AL372" s="265"/>
      <c r="AM372" s="265"/>
      <c r="AN372" s="265"/>
      <c r="AO372" s="265"/>
      <c r="AP372" s="265"/>
      <c r="AQ372" s="288"/>
      <c r="AR372" s="265"/>
      <c r="AS372" s="288"/>
      <c r="AT372" s="288"/>
      <c r="AU372" s="288"/>
      <c r="AV372" s="288"/>
      <c r="AW372" s="288"/>
      <c r="AX372" s="288"/>
      <c r="AY372" s="288"/>
      <c r="AZ372" s="288"/>
      <c r="BA372" s="288"/>
      <c r="BB372" s="288"/>
      <c r="BC372" s="288"/>
      <c r="BD372" s="288"/>
      <c r="BE372" s="288"/>
      <c r="BF372" s="288"/>
      <c r="BG372" s="288"/>
      <c r="BH372" s="288"/>
      <c r="BI372" s="288"/>
      <c r="BJ372" s="288"/>
      <c r="BK372" s="288"/>
      <c r="BL372" s="288"/>
      <c r="BM372" s="288"/>
      <c r="BN372" s="288"/>
      <c r="BO372" s="288"/>
      <c r="BP372" s="288"/>
      <c r="BQ372" s="288"/>
      <c r="BR372" s="288"/>
      <c r="BS372" s="288"/>
      <c r="BT372" s="288"/>
      <c r="BU372" s="288"/>
      <c r="CK372" s="288"/>
      <c r="CL372" s="288"/>
      <c r="CM372" s="288"/>
      <c r="CN372" s="288"/>
      <c r="CO372" s="288"/>
      <c r="CP372" s="288"/>
      <c r="CQ372" s="288"/>
      <c r="CR372" s="288"/>
      <c r="CS372" s="288"/>
      <c r="CT372" s="288"/>
      <c r="CU372" s="288"/>
      <c r="CV372" s="288"/>
      <c r="CW372" s="288"/>
      <c r="CX372" s="288"/>
      <c r="CY372" s="288"/>
      <c r="CZ372" s="288"/>
      <c r="DA372" s="288"/>
      <c r="DB372" s="288"/>
      <c r="DC372" s="288"/>
      <c r="DD372" s="288"/>
      <c r="DE372" s="288"/>
      <c r="DF372" s="288"/>
      <c r="DG372" s="288"/>
      <c r="DH372" s="288"/>
      <c r="DI372" s="288"/>
      <c r="DJ372" s="288"/>
      <c r="DK372" s="288"/>
      <c r="DL372" s="288"/>
      <c r="DM372" s="288"/>
      <c r="DN372" s="288"/>
      <c r="DO372" s="288"/>
      <c r="DP372" s="288"/>
      <c r="DQ372" s="288"/>
      <c r="DR372" s="288"/>
      <c r="DS372" s="288"/>
      <c r="DT372" s="288"/>
      <c r="DU372" s="288"/>
      <c r="DV372" s="288"/>
      <c r="DW372" s="288"/>
      <c r="DX372" s="288"/>
      <c r="DY372" s="288"/>
      <c r="DZ372" s="288"/>
      <c r="EA372" s="288"/>
      <c r="EB372" s="288"/>
      <c r="EC372" s="288"/>
    </row>
    <row r="373" spans="1:133" s="291" customFormat="1">
      <c r="A373" s="288"/>
      <c r="B373" s="354"/>
      <c r="C373" s="354"/>
      <c r="D373" s="354"/>
      <c r="E373" s="290"/>
      <c r="F373" s="290"/>
      <c r="G373" s="290"/>
      <c r="H373" s="290"/>
      <c r="I373" s="290"/>
      <c r="J373" s="290"/>
      <c r="K373" s="290"/>
      <c r="L373" s="290"/>
      <c r="M373" s="290"/>
      <c r="N373" s="288"/>
      <c r="O373" s="288"/>
      <c r="P373" s="288"/>
      <c r="Q373" s="288"/>
      <c r="R373" s="288"/>
      <c r="S373" s="265"/>
      <c r="T373" s="265"/>
      <c r="U373" s="265"/>
      <c r="V373" s="265"/>
      <c r="W373" s="265"/>
      <c r="X373" s="265"/>
      <c r="Y373" s="265"/>
      <c r="Z373" s="265"/>
      <c r="AA373" s="265"/>
      <c r="AB373" s="265"/>
      <c r="AC373" s="265"/>
      <c r="AD373" s="265"/>
      <c r="AE373" s="265"/>
      <c r="AF373" s="265"/>
      <c r="AG373" s="265"/>
      <c r="AH373" s="265"/>
      <c r="AI373" s="265"/>
      <c r="AJ373" s="265"/>
      <c r="AK373" s="265"/>
      <c r="AL373" s="265"/>
      <c r="AM373" s="265"/>
      <c r="AN373" s="265"/>
      <c r="AO373" s="265"/>
      <c r="AP373" s="265"/>
      <c r="AQ373" s="288"/>
      <c r="AR373" s="265"/>
      <c r="AS373" s="288"/>
      <c r="AT373" s="288"/>
      <c r="AU373" s="288"/>
      <c r="AV373" s="288"/>
      <c r="AW373" s="288"/>
      <c r="AX373" s="288"/>
      <c r="AY373" s="288"/>
      <c r="AZ373" s="288"/>
      <c r="BA373" s="288"/>
      <c r="BB373" s="288"/>
      <c r="BC373" s="288"/>
      <c r="BD373" s="288"/>
      <c r="BE373" s="288"/>
      <c r="BF373" s="288"/>
      <c r="BG373" s="288"/>
      <c r="BH373" s="288"/>
      <c r="BI373" s="288"/>
      <c r="BJ373" s="288"/>
      <c r="BK373" s="288"/>
      <c r="BL373" s="288"/>
      <c r="BM373" s="288"/>
      <c r="BN373" s="288"/>
      <c r="BO373" s="288"/>
      <c r="BP373" s="288"/>
      <c r="BQ373" s="288"/>
      <c r="BR373" s="288"/>
      <c r="BS373" s="288"/>
      <c r="BT373" s="288"/>
      <c r="BU373" s="288"/>
      <c r="CK373" s="288"/>
      <c r="CL373" s="288"/>
      <c r="CM373" s="288"/>
      <c r="CN373" s="288"/>
      <c r="CO373" s="288"/>
      <c r="CP373" s="288"/>
      <c r="CQ373" s="288"/>
      <c r="CR373" s="288"/>
      <c r="CS373" s="288"/>
      <c r="CT373" s="288"/>
      <c r="CU373" s="288"/>
      <c r="CV373" s="288"/>
      <c r="CW373" s="288"/>
      <c r="CX373" s="288"/>
      <c r="CY373" s="288"/>
      <c r="CZ373" s="288"/>
      <c r="DA373" s="288"/>
      <c r="DB373" s="288"/>
      <c r="DC373" s="288"/>
      <c r="DD373" s="288"/>
      <c r="DE373" s="288"/>
      <c r="DF373" s="288"/>
      <c r="DG373" s="288"/>
      <c r="DH373" s="288"/>
      <c r="DI373" s="288"/>
      <c r="DJ373" s="288"/>
      <c r="DK373" s="288"/>
      <c r="DL373" s="288"/>
      <c r="DM373" s="288"/>
      <c r="DN373" s="288"/>
      <c r="DO373" s="288"/>
      <c r="DP373" s="288"/>
      <c r="DQ373" s="288"/>
      <c r="DR373" s="288"/>
      <c r="DS373" s="288"/>
      <c r="DT373" s="288"/>
      <c r="DU373" s="288"/>
      <c r="DV373" s="288"/>
      <c r="DW373" s="288"/>
      <c r="DX373" s="288"/>
      <c r="DY373" s="288"/>
      <c r="DZ373" s="288"/>
      <c r="EA373" s="288"/>
      <c r="EB373" s="288"/>
      <c r="EC373" s="288"/>
    </row>
    <row r="374" spans="1:133" s="291" customFormat="1">
      <c r="A374" s="288"/>
      <c r="B374" s="354"/>
      <c r="C374" s="354"/>
      <c r="D374" s="354"/>
      <c r="E374" s="290"/>
      <c r="F374" s="290"/>
      <c r="G374" s="290"/>
      <c r="H374" s="290"/>
      <c r="I374" s="290"/>
      <c r="J374" s="290"/>
      <c r="K374" s="290"/>
      <c r="L374" s="290"/>
      <c r="M374" s="290"/>
      <c r="N374" s="288"/>
      <c r="O374" s="288"/>
      <c r="P374" s="288"/>
      <c r="Q374" s="288"/>
      <c r="R374" s="288"/>
      <c r="S374" s="265"/>
      <c r="T374" s="265"/>
      <c r="U374" s="265"/>
      <c r="V374" s="265"/>
      <c r="W374" s="265"/>
      <c r="X374" s="265"/>
      <c r="Y374" s="265"/>
      <c r="Z374" s="265"/>
      <c r="AA374" s="265"/>
      <c r="AB374" s="265"/>
      <c r="AC374" s="265"/>
      <c r="AD374" s="265"/>
      <c r="AE374" s="265"/>
      <c r="AF374" s="265"/>
      <c r="AG374" s="265"/>
      <c r="AH374" s="265"/>
      <c r="AI374" s="265"/>
      <c r="AJ374" s="265"/>
      <c r="AK374" s="265"/>
      <c r="AL374" s="265"/>
      <c r="AM374" s="265"/>
      <c r="AN374" s="265"/>
      <c r="AO374" s="265"/>
      <c r="AP374" s="265"/>
      <c r="AQ374" s="288"/>
      <c r="AR374" s="265"/>
      <c r="AS374" s="288"/>
      <c r="AT374" s="288"/>
      <c r="AU374" s="288"/>
      <c r="AV374" s="288"/>
      <c r="AW374" s="288"/>
      <c r="AX374" s="288"/>
      <c r="AY374" s="288"/>
      <c r="AZ374" s="288"/>
      <c r="BA374" s="288"/>
      <c r="BB374" s="288"/>
      <c r="BC374" s="288"/>
      <c r="BD374" s="288"/>
      <c r="BE374" s="288"/>
      <c r="BF374" s="288"/>
      <c r="BG374" s="288"/>
      <c r="BH374" s="288"/>
      <c r="BI374" s="288"/>
      <c r="BJ374" s="288"/>
      <c r="BK374" s="288"/>
      <c r="BL374" s="288"/>
      <c r="BM374" s="288"/>
      <c r="BN374" s="288"/>
      <c r="BO374" s="288"/>
      <c r="BP374" s="288"/>
      <c r="BQ374" s="288"/>
      <c r="BR374" s="288"/>
      <c r="BS374" s="288"/>
      <c r="BT374" s="288"/>
      <c r="BU374" s="288"/>
      <c r="CK374" s="288"/>
      <c r="CL374" s="288"/>
      <c r="CM374" s="288"/>
      <c r="CN374" s="288"/>
      <c r="CO374" s="288"/>
      <c r="CP374" s="288"/>
      <c r="CQ374" s="288"/>
      <c r="CR374" s="288"/>
      <c r="CS374" s="288"/>
      <c r="CT374" s="288"/>
      <c r="CU374" s="288"/>
      <c r="CV374" s="288"/>
      <c r="CW374" s="288"/>
      <c r="CX374" s="288"/>
      <c r="CY374" s="288"/>
      <c r="CZ374" s="288"/>
      <c r="DA374" s="288"/>
      <c r="DB374" s="288"/>
      <c r="DC374" s="288"/>
      <c r="DD374" s="288"/>
      <c r="DE374" s="288"/>
      <c r="DF374" s="288"/>
      <c r="DG374" s="288"/>
      <c r="DH374" s="288"/>
      <c r="DI374" s="288"/>
      <c r="DJ374" s="288"/>
      <c r="DK374" s="288"/>
      <c r="DL374" s="288"/>
      <c r="DM374" s="288"/>
      <c r="DN374" s="288"/>
      <c r="DO374" s="288"/>
      <c r="DP374" s="288"/>
      <c r="DQ374" s="288"/>
      <c r="DR374" s="288"/>
      <c r="DS374" s="288"/>
      <c r="DT374" s="288"/>
      <c r="DU374" s="288"/>
      <c r="DV374" s="288"/>
      <c r="DW374" s="288"/>
      <c r="DX374" s="288"/>
      <c r="DY374" s="288"/>
      <c r="DZ374" s="288"/>
      <c r="EA374" s="288"/>
      <c r="EB374" s="288"/>
      <c r="EC374" s="288"/>
    </row>
    <row r="375" spans="1:133" s="291" customFormat="1">
      <c r="A375" s="288"/>
      <c r="B375" s="354"/>
      <c r="C375" s="354"/>
      <c r="D375" s="354"/>
      <c r="E375" s="290"/>
      <c r="F375" s="290"/>
      <c r="G375" s="290"/>
      <c r="H375" s="290"/>
      <c r="I375" s="290"/>
      <c r="J375" s="290"/>
      <c r="K375" s="290"/>
      <c r="L375" s="290"/>
      <c r="M375" s="290"/>
      <c r="N375" s="288"/>
      <c r="O375" s="288"/>
      <c r="P375" s="288"/>
      <c r="Q375" s="288"/>
      <c r="R375" s="288"/>
      <c r="S375" s="265"/>
      <c r="T375" s="265"/>
      <c r="U375" s="265"/>
      <c r="V375" s="265"/>
      <c r="W375" s="265"/>
      <c r="X375" s="265"/>
      <c r="Y375" s="265"/>
      <c r="Z375" s="265"/>
      <c r="AA375" s="265"/>
      <c r="AB375" s="265"/>
      <c r="AC375" s="265"/>
      <c r="AD375" s="265"/>
      <c r="AE375" s="265"/>
      <c r="AF375" s="265"/>
      <c r="AG375" s="265"/>
      <c r="AH375" s="265"/>
      <c r="AI375" s="265"/>
      <c r="AJ375" s="265"/>
      <c r="AK375" s="265"/>
      <c r="AL375" s="265"/>
      <c r="AM375" s="265"/>
      <c r="AN375" s="265"/>
      <c r="AO375" s="265"/>
      <c r="AP375" s="265"/>
      <c r="AQ375" s="288"/>
      <c r="AR375" s="265"/>
      <c r="AS375" s="288"/>
      <c r="AT375" s="288"/>
      <c r="AU375" s="288"/>
      <c r="AV375" s="288"/>
      <c r="AW375" s="288"/>
      <c r="AX375" s="288"/>
      <c r="AY375" s="288"/>
      <c r="AZ375" s="288"/>
      <c r="BA375" s="288"/>
      <c r="BB375" s="288"/>
      <c r="BC375" s="288"/>
      <c r="BD375" s="288"/>
      <c r="BE375" s="288"/>
      <c r="BF375" s="288"/>
      <c r="BG375" s="288"/>
      <c r="BH375" s="288"/>
      <c r="BI375" s="288"/>
      <c r="BJ375" s="288"/>
      <c r="BK375" s="288"/>
      <c r="BL375" s="288"/>
      <c r="BM375" s="288"/>
      <c r="BN375" s="288"/>
      <c r="BO375" s="288"/>
      <c r="BP375" s="288"/>
      <c r="BQ375" s="288"/>
      <c r="BR375" s="288"/>
      <c r="BS375" s="288"/>
      <c r="BT375" s="288"/>
      <c r="BU375" s="288"/>
      <c r="CK375" s="288"/>
      <c r="CL375" s="288"/>
      <c r="CM375" s="288"/>
      <c r="CN375" s="288"/>
      <c r="CO375" s="288"/>
      <c r="CP375" s="288"/>
      <c r="CQ375" s="288"/>
      <c r="CR375" s="288"/>
      <c r="CS375" s="288"/>
      <c r="CT375" s="288"/>
      <c r="CU375" s="288"/>
      <c r="CV375" s="288"/>
      <c r="CW375" s="288"/>
      <c r="CX375" s="288"/>
      <c r="CY375" s="288"/>
      <c r="CZ375" s="288"/>
      <c r="DA375" s="288"/>
      <c r="DB375" s="288"/>
      <c r="DC375" s="288"/>
      <c r="DD375" s="288"/>
      <c r="DE375" s="288"/>
      <c r="DF375" s="288"/>
      <c r="DG375" s="288"/>
      <c r="DH375" s="288"/>
      <c r="DI375" s="288"/>
      <c r="DJ375" s="288"/>
      <c r="DK375" s="288"/>
      <c r="DL375" s="288"/>
      <c r="DM375" s="288"/>
      <c r="DN375" s="288"/>
      <c r="DO375" s="288"/>
      <c r="DP375" s="288"/>
      <c r="DQ375" s="288"/>
      <c r="DR375" s="288"/>
      <c r="DS375" s="288"/>
      <c r="DT375" s="288"/>
      <c r="DU375" s="288"/>
      <c r="DV375" s="288"/>
      <c r="DW375" s="288"/>
      <c r="DX375" s="288"/>
      <c r="DY375" s="288"/>
      <c r="DZ375" s="288"/>
      <c r="EA375" s="288"/>
      <c r="EB375" s="288"/>
      <c r="EC375" s="288"/>
    </row>
    <row r="376" spans="1:133" s="291" customFormat="1">
      <c r="A376" s="288"/>
      <c r="B376" s="354"/>
      <c r="C376" s="354"/>
      <c r="D376" s="354"/>
      <c r="E376" s="290"/>
      <c r="F376" s="290"/>
      <c r="G376" s="290"/>
      <c r="H376" s="290"/>
      <c r="I376" s="290"/>
      <c r="J376" s="290"/>
      <c r="K376" s="290"/>
      <c r="L376" s="290"/>
      <c r="M376" s="290"/>
      <c r="N376" s="288"/>
      <c r="O376" s="288"/>
      <c r="P376" s="288"/>
      <c r="Q376" s="288"/>
      <c r="R376" s="288"/>
      <c r="S376" s="265"/>
      <c r="T376" s="265"/>
      <c r="U376" s="265"/>
      <c r="V376" s="265"/>
      <c r="W376" s="265"/>
      <c r="X376" s="265"/>
      <c r="Y376" s="265"/>
      <c r="Z376" s="265"/>
      <c r="AA376" s="265"/>
      <c r="AB376" s="265"/>
      <c r="AC376" s="265"/>
      <c r="AD376" s="265"/>
      <c r="AE376" s="265"/>
      <c r="AF376" s="265"/>
      <c r="AG376" s="265"/>
      <c r="AH376" s="265"/>
      <c r="AI376" s="265"/>
      <c r="AJ376" s="265"/>
      <c r="AK376" s="265"/>
      <c r="AL376" s="265"/>
      <c r="AM376" s="265"/>
      <c r="AN376" s="265"/>
      <c r="AO376" s="265"/>
      <c r="AP376" s="265"/>
      <c r="AQ376" s="288"/>
      <c r="AR376" s="265"/>
      <c r="AS376" s="288"/>
      <c r="AT376" s="288"/>
      <c r="AU376" s="288"/>
      <c r="AV376" s="288"/>
      <c r="AW376" s="288"/>
      <c r="AX376" s="288"/>
      <c r="AY376" s="288"/>
      <c r="AZ376" s="288"/>
      <c r="BA376" s="288"/>
      <c r="BB376" s="288"/>
      <c r="BC376" s="288"/>
      <c r="BD376" s="288"/>
      <c r="BE376" s="288"/>
      <c r="BF376" s="288"/>
      <c r="BG376" s="288"/>
      <c r="BH376" s="288"/>
      <c r="BI376" s="288"/>
      <c r="BJ376" s="288"/>
      <c r="BK376" s="288"/>
      <c r="BL376" s="288"/>
      <c r="BM376" s="288"/>
      <c r="BN376" s="288"/>
      <c r="BO376" s="288"/>
      <c r="BP376" s="288"/>
      <c r="BQ376" s="288"/>
      <c r="BR376" s="288"/>
      <c r="BS376" s="288"/>
      <c r="BT376" s="288"/>
      <c r="BU376" s="288"/>
      <c r="CK376" s="288"/>
      <c r="CL376" s="288"/>
      <c r="CM376" s="288"/>
      <c r="CN376" s="288"/>
      <c r="CO376" s="288"/>
      <c r="CP376" s="288"/>
      <c r="CQ376" s="288"/>
      <c r="CR376" s="288"/>
      <c r="CS376" s="288"/>
      <c r="CT376" s="288"/>
      <c r="CU376" s="288"/>
      <c r="CV376" s="288"/>
      <c r="CW376" s="288"/>
      <c r="CX376" s="288"/>
      <c r="CY376" s="288"/>
      <c r="CZ376" s="288"/>
      <c r="DA376" s="288"/>
      <c r="DB376" s="288"/>
      <c r="DC376" s="288"/>
      <c r="DD376" s="288"/>
      <c r="DE376" s="288"/>
      <c r="DF376" s="288"/>
      <c r="DG376" s="288"/>
      <c r="DH376" s="288"/>
      <c r="DI376" s="288"/>
      <c r="DJ376" s="288"/>
      <c r="DK376" s="288"/>
      <c r="DL376" s="288"/>
      <c r="DM376" s="288"/>
      <c r="DN376" s="288"/>
      <c r="DO376" s="288"/>
      <c r="DP376" s="288"/>
      <c r="DQ376" s="288"/>
      <c r="DR376" s="288"/>
      <c r="DS376" s="288"/>
      <c r="DT376" s="288"/>
      <c r="DU376" s="288"/>
      <c r="DV376" s="288"/>
      <c r="DW376" s="288"/>
      <c r="DX376" s="288"/>
      <c r="DY376" s="288"/>
      <c r="DZ376" s="288"/>
      <c r="EA376" s="288"/>
      <c r="EB376" s="288"/>
      <c r="EC376" s="288"/>
    </row>
    <row r="377" spans="1:133" s="291" customFormat="1">
      <c r="A377" s="288"/>
      <c r="B377" s="354"/>
      <c r="C377" s="354"/>
      <c r="D377" s="354"/>
      <c r="E377" s="290"/>
      <c r="F377" s="290"/>
      <c r="G377" s="290"/>
      <c r="H377" s="290"/>
      <c r="I377" s="290"/>
      <c r="J377" s="290"/>
      <c r="K377" s="290"/>
      <c r="L377" s="290"/>
      <c r="M377" s="290"/>
      <c r="N377" s="288"/>
      <c r="O377" s="288"/>
      <c r="P377" s="288"/>
      <c r="Q377" s="288"/>
      <c r="R377" s="288"/>
      <c r="S377" s="265"/>
      <c r="T377" s="265"/>
      <c r="U377" s="265"/>
      <c r="V377" s="265"/>
      <c r="W377" s="265"/>
      <c r="X377" s="265"/>
      <c r="Y377" s="265"/>
      <c r="Z377" s="265"/>
      <c r="AA377" s="265"/>
      <c r="AB377" s="265"/>
      <c r="AC377" s="265"/>
      <c r="AD377" s="265"/>
      <c r="AE377" s="265"/>
      <c r="AF377" s="265"/>
      <c r="AG377" s="265"/>
      <c r="AH377" s="265"/>
      <c r="AI377" s="265"/>
      <c r="AJ377" s="265"/>
      <c r="AK377" s="265"/>
      <c r="AL377" s="265"/>
      <c r="AM377" s="265"/>
      <c r="AN377" s="265"/>
      <c r="AO377" s="265"/>
      <c r="AP377" s="265"/>
      <c r="AQ377" s="288"/>
      <c r="AR377" s="265"/>
      <c r="AS377" s="288"/>
      <c r="AT377" s="288"/>
      <c r="AU377" s="288"/>
      <c r="AV377" s="288"/>
      <c r="AW377" s="288"/>
      <c r="AX377" s="288"/>
      <c r="AY377" s="288"/>
      <c r="AZ377" s="288"/>
      <c r="BA377" s="288"/>
      <c r="BB377" s="288"/>
      <c r="BC377" s="288"/>
      <c r="BD377" s="288"/>
      <c r="BE377" s="288"/>
      <c r="BF377" s="288"/>
      <c r="BG377" s="288"/>
      <c r="BH377" s="288"/>
      <c r="BI377" s="288"/>
      <c r="BJ377" s="288"/>
      <c r="BK377" s="288"/>
      <c r="BL377" s="288"/>
      <c r="BM377" s="288"/>
      <c r="BN377" s="288"/>
      <c r="BO377" s="288"/>
      <c r="BP377" s="288"/>
      <c r="BQ377" s="288"/>
      <c r="BR377" s="288"/>
      <c r="BS377" s="288"/>
      <c r="BT377" s="288"/>
      <c r="BU377" s="288"/>
      <c r="CK377" s="288"/>
      <c r="CL377" s="288"/>
      <c r="CM377" s="288"/>
      <c r="CN377" s="288"/>
      <c r="CO377" s="288"/>
      <c r="CP377" s="288"/>
      <c r="CQ377" s="288"/>
      <c r="CR377" s="288"/>
      <c r="CS377" s="288"/>
      <c r="CT377" s="288"/>
      <c r="CU377" s="288"/>
      <c r="CV377" s="288"/>
      <c r="CW377" s="288"/>
      <c r="CX377" s="288"/>
      <c r="CY377" s="288"/>
      <c r="CZ377" s="288"/>
      <c r="DA377" s="288"/>
      <c r="DB377" s="288"/>
      <c r="DC377" s="288"/>
      <c r="DD377" s="288"/>
      <c r="DE377" s="288"/>
      <c r="DF377" s="288"/>
      <c r="DG377" s="288"/>
      <c r="DH377" s="288"/>
      <c r="DI377" s="288"/>
      <c r="DJ377" s="288"/>
      <c r="DK377" s="288"/>
      <c r="DL377" s="288"/>
      <c r="DM377" s="288"/>
      <c r="DN377" s="288"/>
      <c r="DO377" s="288"/>
      <c r="DP377" s="288"/>
      <c r="DQ377" s="288"/>
      <c r="DR377" s="288"/>
      <c r="DS377" s="288"/>
      <c r="DT377" s="288"/>
      <c r="DU377" s="288"/>
      <c r="DV377" s="288"/>
      <c r="DW377" s="288"/>
      <c r="DX377" s="288"/>
      <c r="DY377" s="288"/>
      <c r="DZ377" s="288"/>
      <c r="EA377" s="288"/>
      <c r="EB377" s="288"/>
      <c r="EC377" s="288"/>
    </row>
    <row r="378" spans="1:133" s="291" customFormat="1">
      <c r="A378" s="288"/>
      <c r="B378" s="354"/>
      <c r="C378" s="354"/>
      <c r="D378" s="354"/>
      <c r="E378" s="290"/>
      <c r="F378" s="290"/>
      <c r="G378" s="290"/>
      <c r="H378" s="290"/>
      <c r="I378" s="290"/>
      <c r="J378" s="290"/>
      <c r="K378" s="290"/>
      <c r="L378" s="290"/>
      <c r="M378" s="290"/>
      <c r="N378" s="288"/>
      <c r="O378" s="288"/>
      <c r="P378" s="288"/>
      <c r="Q378" s="288"/>
      <c r="R378" s="288"/>
      <c r="S378" s="265"/>
      <c r="T378" s="265"/>
      <c r="U378" s="265"/>
      <c r="V378" s="265"/>
      <c r="W378" s="265"/>
      <c r="X378" s="265"/>
      <c r="Y378" s="265"/>
      <c r="Z378" s="265"/>
      <c r="AA378" s="265"/>
      <c r="AB378" s="265"/>
      <c r="AC378" s="265"/>
      <c r="AD378" s="265"/>
      <c r="AE378" s="265"/>
      <c r="AF378" s="265"/>
      <c r="AG378" s="265"/>
      <c r="AH378" s="265"/>
      <c r="AI378" s="265"/>
      <c r="AJ378" s="265"/>
      <c r="AK378" s="265"/>
      <c r="AL378" s="265"/>
      <c r="AM378" s="265"/>
      <c r="AN378" s="265"/>
      <c r="AO378" s="265"/>
      <c r="AP378" s="265"/>
      <c r="AQ378" s="288"/>
      <c r="AR378" s="265"/>
      <c r="AS378" s="288"/>
      <c r="AT378" s="288"/>
      <c r="AU378" s="288"/>
      <c r="AV378" s="288"/>
      <c r="AW378" s="288"/>
      <c r="AX378" s="288"/>
      <c r="AY378" s="288"/>
      <c r="AZ378" s="288"/>
      <c r="BA378" s="288"/>
      <c r="BB378" s="288"/>
      <c r="BC378" s="288"/>
      <c r="BD378" s="288"/>
      <c r="BE378" s="288"/>
      <c r="BF378" s="288"/>
      <c r="BG378" s="288"/>
      <c r="BH378" s="288"/>
      <c r="BI378" s="288"/>
      <c r="BJ378" s="288"/>
      <c r="BK378" s="288"/>
      <c r="BL378" s="288"/>
      <c r="BM378" s="288"/>
      <c r="BN378" s="288"/>
      <c r="BO378" s="288"/>
      <c r="BP378" s="288"/>
      <c r="BQ378" s="288"/>
      <c r="BR378" s="288"/>
      <c r="BS378" s="288"/>
      <c r="BT378" s="288"/>
      <c r="BU378" s="288"/>
      <c r="CK378" s="288"/>
      <c r="CL378" s="288"/>
      <c r="CM378" s="288"/>
      <c r="CN378" s="288"/>
      <c r="CO378" s="288"/>
      <c r="CP378" s="288"/>
      <c r="CQ378" s="288"/>
      <c r="CR378" s="288"/>
      <c r="CS378" s="288"/>
      <c r="CT378" s="288"/>
      <c r="CU378" s="288"/>
      <c r="CV378" s="288"/>
      <c r="CW378" s="288"/>
      <c r="CX378" s="288"/>
      <c r="CY378" s="288"/>
      <c r="CZ378" s="288"/>
      <c r="DA378" s="288"/>
      <c r="DB378" s="288"/>
      <c r="DC378" s="288"/>
      <c r="DD378" s="288"/>
      <c r="DE378" s="288"/>
      <c r="DF378" s="288"/>
      <c r="DG378" s="288"/>
      <c r="DH378" s="288"/>
      <c r="DI378" s="288"/>
      <c r="DJ378" s="288"/>
      <c r="DK378" s="288"/>
      <c r="DL378" s="288"/>
      <c r="DM378" s="288"/>
      <c r="DN378" s="288"/>
      <c r="DO378" s="288"/>
      <c r="DP378" s="288"/>
      <c r="DQ378" s="288"/>
      <c r="DR378" s="288"/>
      <c r="DS378" s="288"/>
      <c r="DT378" s="288"/>
      <c r="DU378" s="288"/>
      <c r="DV378" s="288"/>
      <c r="DW378" s="288"/>
      <c r="DX378" s="288"/>
      <c r="DY378" s="288"/>
      <c r="DZ378" s="288"/>
      <c r="EA378" s="288"/>
      <c r="EB378" s="288"/>
      <c r="EC378" s="288"/>
    </row>
    <row r="379" spans="1:133" s="291" customFormat="1">
      <c r="A379" s="288"/>
      <c r="B379" s="354"/>
      <c r="C379" s="354"/>
      <c r="D379" s="354"/>
      <c r="E379" s="290"/>
      <c r="F379" s="290"/>
      <c r="G379" s="290"/>
      <c r="H379" s="290"/>
      <c r="I379" s="290"/>
      <c r="J379" s="290"/>
      <c r="K379" s="290"/>
      <c r="L379" s="290"/>
      <c r="M379" s="290"/>
      <c r="N379" s="288"/>
      <c r="O379" s="288"/>
      <c r="P379" s="288"/>
      <c r="Q379" s="288"/>
      <c r="R379" s="288"/>
      <c r="S379" s="265"/>
      <c r="T379" s="265"/>
      <c r="U379" s="265"/>
      <c r="V379" s="265"/>
      <c r="W379" s="265"/>
      <c r="X379" s="265"/>
      <c r="Y379" s="265"/>
      <c r="Z379" s="265"/>
      <c r="AA379" s="265"/>
      <c r="AB379" s="265"/>
      <c r="AC379" s="265"/>
      <c r="AD379" s="265"/>
      <c r="AE379" s="265"/>
      <c r="AF379" s="265"/>
      <c r="AG379" s="265"/>
      <c r="AH379" s="265"/>
      <c r="AI379" s="265"/>
      <c r="AJ379" s="265"/>
      <c r="AK379" s="265"/>
      <c r="AL379" s="265"/>
      <c r="AM379" s="265"/>
      <c r="AN379" s="265"/>
      <c r="AO379" s="265"/>
      <c r="AP379" s="265"/>
      <c r="AQ379" s="288"/>
      <c r="AR379" s="265"/>
      <c r="AS379" s="288"/>
      <c r="AT379" s="288"/>
      <c r="AU379" s="288"/>
      <c r="AV379" s="288"/>
      <c r="AW379" s="288"/>
      <c r="AX379" s="288"/>
      <c r="AY379" s="288"/>
      <c r="AZ379" s="288"/>
      <c r="BA379" s="288"/>
      <c r="BB379" s="288"/>
      <c r="BC379" s="288"/>
      <c r="BD379" s="288"/>
      <c r="BE379" s="288"/>
      <c r="BF379" s="288"/>
      <c r="BG379" s="288"/>
      <c r="BH379" s="288"/>
      <c r="BI379" s="288"/>
      <c r="BJ379" s="288"/>
      <c r="BK379" s="288"/>
      <c r="BL379" s="288"/>
      <c r="BM379" s="288"/>
      <c r="BN379" s="288"/>
      <c r="BO379" s="288"/>
      <c r="BP379" s="288"/>
      <c r="BQ379" s="288"/>
      <c r="BR379" s="288"/>
      <c r="BS379" s="288"/>
      <c r="BT379" s="288"/>
      <c r="BU379" s="288"/>
      <c r="CK379" s="288"/>
      <c r="CL379" s="288"/>
      <c r="CM379" s="288"/>
      <c r="CN379" s="288"/>
      <c r="CO379" s="288"/>
      <c r="CP379" s="288"/>
      <c r="CQ379" s="288"/>
      <c r="CR379" s="288"/>
      <c r="CS379" s="288"/>
      <c r="CT379" s="288"/>
      <c r="CU379" s="288"/>
      <c r="CV379" s="288"/>
      <c r="CW379" s="288"/>
      <c r="CX379" s="288"/>
      <c r="CY379" s="288"/>
      <c r="CZ379" s="288"/>
      <c r="DA379" s="288"/>
      <c r="DB379" s="288"/>
      <c r="DC379" s="288"/>
      <c r="DD379" s="288"/>
      <c r="DE379" s="288"/>
      <c r="DF379" s="288"/>
      <c r="DG379" s="288"/>
      <c r="DH379" s="288"/>
      <c r="DI379" s="288"/>
      <c r="DJ379" s="288"/>
      <c r="DK379" s="288"/>
      <c r="DL379" s="288"/>
      <c r="DM379" s="288"/>
      <c r="DN379" s="288"/>
      <c r="DO379" s="288"/>
      <c r="DP379" s="288"/>
      <c r="DQ379" s="288"/>
      <c r="DR379" s="288"/>
      <c r="DS379" s="288"/>
      <c r="DT379" s="288"/>
      <c r="DU379" s="288"/>
      <c r="DV379" s="288"/>
      <c r="DW379" s="288"/>
      <c r="DX379" s="288"/>
      <c r="DY379" s="288"/>
      <c r="DZ379" s="288"/>
      <c r="EA379" s="288"/>
      <c r="EB379" s="288"/>
      <c r="EC379" s="288"/>
    </row>
    <row r="380" spans="1:133" s="291" customFormat="1">
      <c r="A380" s="288"/>
      <c r="B380" s="354"/>
      <c r="C380" s="354"/>
      <c r="D380" s="354"/>
      <c r="E380" s="290"/>
      <c r="F380" s="290"/>
      <c r="G380" s="290"/>
      <c r="H380" s="290"/>
      <c r="I380" s="290"/>
      <c r="J380" s="290"/>
      <c r="K380" s="290"/>
      <c r="L380" s="290"/>
      <c r="M380" s="290"/>
      <c r="N380" s="288"/>
      <c r="O380" s="288"/>
      <c r="P380" s="288"/>
      <c r="Q380" s="288"/>
      <c r="R380" s="288"/>
      <c r="S380" s="265"/>
      <c r="T380" s="265"/>
      <c r="U380" s="265"/>
      <c r="V380" s="265"/>
      <c r="W380" s="265"/>
      <c r="X380" s="265"/>
      <c r="Y380" s="265"/>
      <c r="Z380" s="265"/>
      <c r="AA380" s="265"/>
      <c r="AB380" s="265"/>
      <c r="AC380" s="265"/>
      <c r="AD380" s="265"/>
      <c r="AE380" s="265"/>
      <c r="AF380" s="265"/>
      <c r="AG380" s="265"/>
      <c r="AH380" s="265"/>
      <c r="AI380" s="265"/>
      <c r="AJ380" s="265"/>
      <c r="AK380" s="265"/>
      <c r="AL380" s="265"/>
      <c r="AM380" s="265"/>
      <c r="AN380" s="265"/>
      <c r="AO380" s="265"/>
      <c r="AP380" s="265"/>
      <c r="AQ380" s="288"/>
      <c r="AR380" s="265"/>
      <c r="AS380" s="288"/>
      <c r="AT380" s="288"/>
      <c r="AU380" s="288"/>
      <c r="AV380" s="288"/>
      <c r="AW380" s="288"/>
      <c r="AX380" s="288"/>
      <c r="AY380" s="288"/>
      <c r="AZ380" s="288"/>
      <c r="BA380" s="288"/>
      <c r="BB380" s="288"/>
      <c r="BC380" s="288"/>
      <c r="BD380" s="288"/>
      <c r="BE380" s="288"/>
      <c r="BF380" s="288"/>
      <c r="BG380" s="288"/>
      <c r="BH380" s="288"/>
      <c r="BI380" s="288"/>
      <c r="BJ380" s="288"/>
      <c r="BK380" s="288"/>
      <c r="BL380" s="288"/>
      <c r="BM380" s="288"/>
      <c r="BN380" s="288"/>
      <c r="BO380" s="288"/>
      <c r="BP380" s="288"/>
      <c r="BQ380" s="288"/>
      <c r="BR380" s="288"/>
      <c r="BS380" s="288"/>
      <c r="BT380" s="288"/>
      <c r="BU380" s="288"/>
      <c r="CK380" s="288"/>
      <c r="CL380" s="288"/>
      <c r="CM380" s="288"/>
      <c r="CN380" s="288"/>
      <c r="CO380" s="288"/>
      <c r="CP380" s="288"/>
      <c r="CQ380" s="288"/>
      <c r="CR380" s="288"/>
      <c r="CS380" s="288"/>
      <c r="CT380" s="288"/>
      <c r="CU380" s="288"/>
      <c r="CV380" s="288"/>
      <c r="CW380" s="288"/>
      <c r="CX380" s="288"/>
      <c r="CY380" s="288"/>
      <c r="CZ380" s="288"/>
      <c r="DA380" s="288"/>
      <c r="DB380" s="288"/>
      <c r="DC380" s="288"/>
      <c r="DD380" s="288"/>
      <c r="DE380" s="288"/>
      <c r="DF380" s="288"/>
      <c r="DG380" s="288"/>
      <c r="DH380" s="288"/>
      <c r="DI380" s="288"/>
      <c r="DJ380" s="288"/>
      <c r="DK380" s="288"/>
      <c r="DL380" s="288"/>
      <c r="DM380" s="288"/>
      <c r="DN380" s="288"/>
      <c r="DO380" s="288"/>
      <c r="DP380" s="288"/>
      <c r="DQ380" s="288"/>
      <c r="DR380" s="288"/>
      <c r="DS380" s="288"/>
      <c r="DT380" s="288"/>
      <c r="DU380" s="288"/>
      <c r="DV380" s="288"/>
      <c r="DW380" s="288"/>
      <c r="DX380" s="288"/>
      <c r="DY380" s="288"/>
      <c r="DZ380" s="288"/>
      <c r="EA380" s="288"/>
      <c r="EB380" s="288"/>
      <c r="EC380" s="288"/>
    </row>
    <row r="381" spans="1:133" s="291" customFormat="1">
      <c r="A381" s="288"/>
      <c r="B381" s="354"/>
      <c r="C381" s="354"/>
      <c r="D381" s="354"/>
      <c r="E381" s="290"/>
      <c r="F381" s="290"/>
      <c r="G381" s="290"/>
      <c r="H381" s="290"/>
      <c r="I381" s="290"/>
      <c r="J381" s="290"/>
      <c r="K381" s="290"/>
      <c r="L381" s="290"/>
      <c r="M381" s="290"/>
      <c r="N381" s="288"/>
      <c r="O381" s="288"/>
      <c r="P381" s="288"/>
      <c r="Q381" s="288"/>
      <c r="R381" s="288"/>
      <c r="S381" s="265"/>
      <c r="T381" s="265"/>
      <c r="U381" s="265"/>
      <c r="V381" s="265"/>
      <c r="W381" s="265"/>
      <c r="X381" s="265"/>
      <c r="Y381" s="265"/>
      <c r="Z381" s="265"/>
      <c r="AA381" s="265"/>
      <c r="AB381" s="265"/>
      <c r="AC381" s="265"/>
      <c r="AD381" s="265"/>
      <c r="AE381" s="265"/>
      <c r="AF381" s="265"/>
      <c r="AG381" s="265"/>
      <c r="AH381" s="265"/>
      <c r="AI381" s="265"/>
      <c r="AJ381" s="265"/>
      <c r="AK381" s="265"/>
      <c r="AL381" s="265"/>
      <c r="AM381" s="265"/>
      <c r="AN381" s="265"/>
      <c r="AO381" s="265"/>
      <c r="AP381" s="265"/>
      <c r="AQ381" s="288"/>
      <c r="AR381" s="265"/>
      <c r="AS381" s="288"/>
      <c r="AT381" s="288"/>
      <c r="AU381" s="288"/>
      <c r="AV381" s="288"/>
      <c r="AW381" s="288"/>
      <c r="AX381" s="288"/>
      <c r="AY381" s="288"/>
      <c r="AZ381" s="288"/>
      <c r="BA381" s="288"/>
      <c r="BB381" s="288"/>
      <c r="BC381" s="288"/>
      <c r="BD381" s="288"/>
      <c r="BE381" s="288"/>
      <c r="BF381" s="288"/>
      <c r="BG381" s="288"/>
      <c r="BH381" s="288"/>
      <c r="BI381" s="288"/>
      <c r="BJ381" s="288"/>
      <c r="BK381" s="288"/>
      <c r="BL381" s="288"/>
      <c r="BM381" s="288"/>
      <c r="BN381" s="288"/>
      <c r="BO381" s="288"/>
      <c r="BP381" s="288"/>
      <c r="BQ381" s="288"/>
      <c r="BR381" s="288"/>
      <c r="BS381" s="288"/>
      <c r="BT381" s="288"/>
      <c r="BU381" s="288"/>
      <c r="CK381" s="288"/>
      <c r="CL381" s="288"/>
      <c r="CM381" s="288"/>
      <c r="CN381" s="288"/>
      <c r="CO381" s="288"/>
      <c r="CP381" s="288"/>
      <c r="CQ381" s="288"/>
      <c r="CR381" s="288"/>
      <c r="CS381" s="288"/>
      <c r="CT381" s="288"/>
      <c r="CU381" s="288"/>
      <c r="CV381" s="288"/>
      <c r="CW381" s="288"/>
      <c r="CX381" s="288"/>
      <c r="CY381" s="288"/>
      <c r="CZ381" s="288"/>
      <c r="DA381" s="288"/>
      <c r="DB381" s="288"/>
      <c r="DC381" s="288"/>
      <c r="DD381" s="288"/>
      <c r="DE381" s="288"/>
      <c r="DF381" s="288"/>
      <c r="DG381" s="288"/>
      <c r="DH381" s="288"/>
      <c r="DI381" s="288"/>
      <c r="DJ381" s="288"/>
      <c r="DK381" s="288"/>
      <c r="DL381" s="288"/>
      <c r="DM381" s="288"/>
      <c r="DN381" s="288"/>
      <c r="DO381" s="288"/>
      <c r="DP381" s="288"/>
      <c r="DQ381" s="288"/>
      <c r="DR381" s="288"/>
      <c r="DS381" s="288"/>
      <c r="DT381" s="288"/>
      <c r="DU381" s="288"/>
      <c r="DV381" s="288"/>
      <c r="DW381" s="288"/>
      <c r="DX381" s="288"/>
      <c r="DY381" s="288"/>
      <c r="DZ381" s="288"/>
      <c r="EA381" s="288"/>
      <c r="EB381" s="288"/>
      <c r="EC381" s="288"/>
    </row>
    <row r="382" spans="1:133" s="291" customFormat="1">
      <c r="A382" s="288"/>
      <c r="B382" s="354"/>
      <c r="C382" s="354"/>
      <c r="D382" s="354"/>
      <c r="E382" s="290"/>
      <c r="F382" s="290"/>
      <c r="G382" s="290"/>
      <c r="H382" s="290"/>
      <c r="I382" s="290"/>
      <c r="J382" s="290"/>
      <c r="K382" s="290"/>
      <c r="L382" s="290"/>
      <c r="M382" s="290"/>
      <c r="N382" s="288"/>
      <c r="O382" s="288"/>
      <c r="P382" s="288"/>
      <c r="Q382" s="288"/>
      <c r="R382" s="288"/>
      <c r="S382" s="265"/>
      <c r="T382" s="265"/>
      <c r="U382" s="265"/>
      <c r="V382" s="265"/>
      <c r="W382" s="265"/>
      <c r="X382" s="265"/>
      <c r="Y382" s="265"/>
      <c r="Z382" s="265"/>
      <c r="AA382" s="265"/>
      <c r="AB382" s="265"/>
      <c r="AC382" s="265"/>
      <c r="AD382" s="265"/>
      <c r="AE382" s="265"/>
      <c r="AF382" s="265"/>
      <c r="AG382" s="265"/>
      <c r="AH382" s="265"/>
      <c r="AI382" s="265"/>
      <c r="AJ382" s="265"/>
      <c r="AK382" s="265"/>
      <c r="AL382" s="265"/>
      <c r="AM382" s="265"/>
      <c r="AN382" s="265"/>
      <c r="AO382" s="265"/>
      <c r="AP382" s="265"/>
      <c r="AQ382" s="288"/>
      <c r="AR382" s="265"/>
      <c r="AS382" s="288"/>
      <c r="AT382" s="288"/>
      <c r="AU382" s="288"/>
      <c r="AV382" s="288"/>
      <c r="AW382" s="288"/>
      <c r="AX382" s="288"/>
      <c r="AY382" s="288"/>
      <c r="AZ382" s="288"/>
      <c r="BA382" s="288"/>
      <c r="BB382" s="288"/>
      <c r="BC382" s="288"/>
      <c r="BD382" s="288"/>
      <c r="BE382" s="288"/>
      <c r="BF382" s="288"/>
      <c r="BG382" s="288"/>
      <c r="BH382" s="288"/>
      <c r="BI382" s="288"/>
      <c r="BJ382" s="288"/>
      <c r="BK382" s="288"/>
      <c r="BL382" s="288"/>
      <c r="BM382" s="288"/>
      <c r="BN382" s="288"/>
      <c r="BO382" s="288"/>
      <c r="BP382" s="288"/>
      <c r="BQ382" s="288"/>
      <c r="BR382" s="288"/>
      <c r="BS382" s="288"/>
      <c r="BT382" s="288"/>
      <c r="BU382" s="288"/>
      <c r="CK382" s="288"/>
      <c r="CL382" s="288"/>
      <c r="CM382" s="288"/>
      <c r="CN382" s="288"/>
      <c r="CO382" s="288"/>
      <c r="CP382" s="288"/>
      <c r="CQ382" s="288"/>
      <c r="CR382" s="288"/>
      <c r="CS382" s="288"/>
      <c r="CT382" s="288"/>
      <c r="CU382" s="288"/>
      <c r="CV382" s="288"/>
      <c r="CW382" s="288"/>
      <c r="CX382" s="288"/>
      <c r="CY382" s="288"/>
      <c r="CZ382" s="288"/>
      <c r="DA382" s="288"/>
      <c r="DB382" s="288"/>
      <c r="DC382" s="288"/>
      <c r="DD382" s="288"/>
      <c r="DE382" s="288"/>
      <c r="DF382" s="288"/>
      <c r="DG382" s="288"/>
      <c r="DH382" s="288"/>
      <c r="DI382" s="288"/>
      <c r="DJ382" s="288"/>
      <c r="DK382" s="288"/>
      <c r="DL382" s="288"/>
      <c r="DM382" s="288"/>
      <c r="DN382" s="288"/>
      <c r="DO382" s="288"/>
      <c r="DP382" s="288"/>
      <c r="DQ382" s="288"/>
      <c r="DR382" s="288"/>
      <c r="DS382" s="288"/>
      <c r="DT382" s="288"/>
      <c r="DU382" s="288"/>
      <c r="DV382" s="288"/>
      <c r="DW382" s="288"/>
      <c r="DX382" s="288"/>
      <c r="DY382" s="288"/>
      <c r="DZ382" s="288"/>
      <c r="EA382" s="288"/>
      <c r="EB382" s="288"/>
      <c r="EC382" s="288"/>
    </row>
    <row r="383" spans="1:133" s="291" customFormat="1">
      <c r="A383" s="288"/>
      <c r="B383" s="354"/>
      <c r="C383" s="354"/>
      <c r="D383" s="354"/>
      <c r="E383" s="290"/>
      <c r="F383" s="290"/>
      <c r="G383" s="290"/>
      <c r="H383" s="290"/>
      <c r="I383" s="290"/>
      <c r="J383" s="290"/>
      <c r="K383" s="290"/>
      <c r="L383" s="290"/>
      <c r="M383" s="290"/>
      <c r="N383" s="288"/>
      <c r="O383" s="288"/>
      <c r="P383" s="288"/>
      <c r="Q383" s="288"/>
      <c r="R383" s="288"/>
      <c r="S383" s="265"/>
      <c r="T383" s="265"/>
      <c r="U383" s="265"/>
      <c r="V383" s="265"/>
      <c r="W383" s="265"/>
      <c r="X383" s="265"/>
      <c r="Y383" s="265"/>
      <c r="Z383" s="265"/>
      <c r="AA383" s="265"/>
      <c r="AB383" s="265"/>
      <c r="AC383" s="265"/>
      <c r="AD383" s="265"/>
      <c r="AE383" s="265"/>
      <c r="AF383" s="265"/>
      <c r="AG383" s="265"/>
      <c r="AH383" s="265"/>
      <c r="AI383" s="265"/>
      <c r="AJ383" s="265"/>
      <c r="AK383" s="265"/>
      <c r="AL383" s="265"/>
      <c r="AM383" s="265"/>
      <c r="AN383" s="265"/>
      <c r="AO383" s="265"/>
      <c r="AP383" s="265"/>
      <c r="AQ383" s="288"/>
      <c r="AR383" s="265"/>
      <c r="AS383" s="288"/>
      <c r="AT383" s="288"/>
      <c r="AU383" s="288"/>
      <c r="AV383" s="288"/>
      <c r="AW383" s="288"/>
      <c r="AX383" s="288"/>
      <c r="AY383" s="288"/>
      <c r="AZ383" s="288"/>
      <c r="BA383" s="288"/>
      <c r="BB383" s="288"/>
      <c r="BC383" s="288"/>
      <c r="BD383" s="288"/>
      <c r="BE383" s="288"/>
      <c r="BF383" s="288"/>
      <c r="BG383" s="288"/>
      <c r="BH383" s="288"/>
      <c r="BI383" s="288"/>
      <c r="BJ383" s="288"/>
      <c r="BK383" s="288"/>
      <c r="BL383" s="288"/>
      <c r="BM383" s="288"/>
      <c r="BN383" s="288"/>
      <c r="BO383" s="288"/>
      <c r="BP383" s="288"/>
      <c r="BQ383" s="288"/>
      <c r="BR383" s="288"/>
      <c r="BS383" s="288"/>
      <c r="BT383" s="288"/>
      <c r="BU383" s="288"/>
      <c r="CK383" s="288"/>
      <c r="CL383" s="288"/>
      <c r="CM383" s="288"/>
      <c r="CN383" s="288"/>
      <c r="CO383" s="288"/>
      <c r="CP383" s="288"/>
      <c r="CQ383" s="288"/>
      <c r="CR383" s="288"/>
      <c r="CS383" s="288"/>
      <c r="CT383" s="288"/>
      <c r="CU383" s="288"/>
      <c r="CV383" s="288"/>
      <c r="CW383" s="288"/>
      <c r="CX383" s="288"/>
      <c r="CY383" s="288"/>
      <c r="CZ383" s="288"/>
      <c r="DA383" s="288"/>
      <c r="DB383" s="288"/>
      <c r="DC383" s="288"/>
      <c r="DD383" s="288"/>
      <c r="DE383" s="288"/>
      <c r="DF383" s="288"/>
      <c r="DG383" s="288"/>
      <c r="DH383" s="288"/>
      <c r="DI383" s="288"/>
      <c r="DJ383" s="288"/>
      <c r="DK383" s="288"/>
      <c r="DL383" s="288"/>
      <c r="DM383" s="288"/>
      <c r="DN383" s="288"/>
      <c r="DO383" s="288"/>
      <c r="DP383" s="288"/>
      <c r="DQ383" s="288"/>
      <c r="DR383" s="288"/>
      <c r="DS383" s="288"/>
      <c r="DT383" s="288"/>
      <c r="DU383" s="288"/>
      <c r="DV383" s="288"/>
      <c r="DW383" s="288"/>
      <c r="DX383" s="288"/>
      <c r="DY383" s="288"/>
      <c r="DZ383" s="288"/>
      <c r="EA383" s="288"/>
      <c r="EB383" s="288"/>
      <c r="EC383" s="288"/>
    </row>
    <row r="384" spans="1:133" s="291" customFormat="1">
      <c r="A384" s="288"/>
      <c r="B384" s="354"/>
      <c r="C384" s="354"/>
      <c r="D384" s="354"/>
      <c r="E384" s="290"/>
      <c r="F384" s="290"/>
      <c r="G384" s="290"/>
      <c r="H384" s="290"/>
      <c r="I384" s="290"/>
      <c r="J384" s="290"/>
      <c r="K384" s="290"/>
      <c r="L384" s="290"/>
      <c r="M384" s="290"/>
      <c r="N384" s="288"/>
      <c r="O384" s="288"/>
      <c r="P384" s="288"/>
      <c r="Q384" s="288"/>
      <c r="R384" s="288"/>
      <c r="S384" s="265"/>
      <c r="T384" s="265"/>
      <c r="U384" s="265"/>
      <c r="V384" s="265"/>
      <c r="W384" s="265"/>
      <c r="X384" s="265"/>
      <c r="Y384" s="265"/>
      <c r="Z384" s="265"/>
      <c r="AA384" s="265"/>
      <c r="AB384" s="265"/>
      <c r="AC384" s="265"/>
      <c r="AD384" s="265"/>
      <c r="AE384" s="265"/>
      <c r="AF384" s="265"/>
      <c r="AG384" s="265"/>
      <c r="AH384" s="265"/>
      <c r="AI384" s="265"/>
      <c r="AJ384" s="265"/>
      <c r="AK384" s="265"/>
      <c r="AL384" s="265"/>
      <c r="AM384" s="265"/>
      <c r="AN384" s="265"/>
      <c r="AO384" s="265"/>
      <c r="AP384" s="265"/>
      <c r="AQ384" s="288"/>
      <c r="AR384" s="265"/>
      <c r="AS384" s="288"/>
      <c r="AT384" s="288"/>
      <c r="AU384" s="288"/>
      <c r="AV384" s="288"/>
      <c r="AW384" s="288"/>
      <c r="AX384" s="288"/>
      <c r="AY384" s="288"/>
      <c r="AZ384" s="288"/>
      <c r="BA384" s="288"/>
      <c r="BB384" s="288"/>
      <c r="BC384" s="288"/>
      <c r="BD384" s="288"/>
      <c r="BE384" s="288"/>
      <c r="BF384" s="288"/>
      <c r="BG384" s="288"/>
      <c r="BH384" s="288"/>
      <c r="BI384" s="288"/>
      <c r="BJ384" s="288"/>
      <c r="BK384" s="288"/>
      <c r="BL384" s="288"/>
      <c r="BM384" s="288"/>
      <c r="BN384" s="288"/>
      <c r="BO384" s="288"/>
      <c r="BP384" s="288"/>
      <c r="BQ384" s="288"/>
      <c r="BR384" s="288"/>
      <c r="BS384" s="288"/>
      <c r="BT384" s="288"/>
      <c r="BU384" s="288"/>
      <c r="CK384" s="288"/>
      <c r="CL384" s="288"/>
      <c r="CM384" s="288"/>
      <c r="CN384" s="288"/>
      <c r="CO384" s="288"/>
      <c r="CP384" s="288"/>
      <c r="CQ384" s="288"/>
      <c r="CR384" s="288"/>
      <c r="CS384" s="288"/>
      <c r="CT384" s="288"/>
      <c r="CU384" s="288"/>
      <c r="CV384" s="288"/>
      <c r="CW384" s="288"/>
      <c r="CX384" s="288"/>
      <c r="CY384" s="288"/>
      <c r="CZ384" s="288"/>
      <c r="DA384" s="288"/>
      <c r="DB384" s="288"/>
      <c r="DC384" s="288"/>
      <c r="DD384" s="288"/>
      <c r="DE384" s="288"/>
      <c r="DF384" s="288"/>
      <c r="DG384" s="288"/>
      <c r="DH384" s="288"/>
      <c r="DI384" s="288"/>
      <c r="DJ384" s="288"/>
      <c r="DK384" s="288"/>
      <c r="DL384" s="288"/>
      <c r="DM384" s="288"/>
      <c r="DN384" s="288"/>
      <c r="DO384" s="288"/>
      <c r="DP384" s="288"/>
      <c r="DQ384" s="288"/>
      <c r="DR384" s="288"/>
      <c r="DS384" s="288"/>
      <c r="DT384" s="288"/>
      <c r="DU384" s="288"/>
      <c r="DV384" s="288"/>
      <c r="DW384" s="288"/>
      <c r="DX384" s="288"/>
      <c r="DY384" s="288"/>
      <c r="DZ384" s="288"/>
      <c r="EA384" s="288"/>
      <c r="EB384" s="288"/>
      <c r="EC384" s="288"/>
    </row>
    <row r="385" spans="1:133" s="291" customFormat="1">
      <c r="A385" s="288"/>
      <c r="B385" s="354"/>
      <c r="C385" s="354"/>
      <c r="D385" s="354"/>
      <c r="E385" s="290"/>
      <c r="F385" s="290"/>
      <c r="G385" s="290"/>
      <c r="H385" s="290"/>
      <c r="I385" s="290"/>
      <c r="J385" s="290"/>
      <c r="K385" s="290"/>
      <c r="L385" s="290"/>
      <c r="M385" s="290"/>
      <c r="N385" s="288"/>
      <c r="O385" s="288"/>
      <c r="P385" s="288"/>
      <c r="Q385" s="288"/>
      <c r="R385" s="288"/>
      <c r="S385" s="265"/>
      <c r="T385" s="265"/>
      <c r="U385" s="265"/>
      <c r="V385" s="265"/>
      <c r="W385" s="265"/>
      <c r="X385" s="265"/>
      <c r="Y385" s="265"/>
      <c r="Z385" s="265"/>
      <c r="AA385" s="265"/>
      <c r="AB385" s="265"/>
      <c r="AC385" s="265"/>
      <c r="AD385" s="265"/>
      <c r="AE385" s="265"/>
      <c r="AF385" s="265"/>
      <c r="AG385" s="265"/>
      <c r="AH385" s="265"/>
      <c r="AI385" s="265"/>
      <c r="AJ385" s="265"/>
      <c r="AK385" s="265"/>
      <c r="AL385" s="265"/>
      <c r="AM385" s="265"/>
      <c r="AN385" s="265"/>
      <c r="AO385" s="265"/>
      <c r="AP385" s="265"/>
      <c r="AQ385" s="288"/>
      <c r="AR385" s="265"/>
      <c r="AS385" s="288"/>
      <c r="AT385" s="288"/>
      <c r="AU385" s="288"/>
      <c r="AV385" s="288"/>
      <c r="AW385" s="288"/>
      <c r="AX385" s="288"/>
      <c r="AY385" s="288"/>
      <c r="AZ385" s="288"/>
      <c r="BA385" s="288"/>
      <c r="BB385" s="288"/>
      <c r="BC385" s="288"/>
      <c r="BD385" s="288"/>
      <c r="BE385" s="288"/>
      <c r="BF385" s="288"/>
      <c r="BG385" s="288"/>
      <c r="BH385" s="288"/>
      <c r="BI385" s="288"/>
      <c r="BJ385" s="288"/>
      <c r="BK385" s="288"/>
      <c r="BL385" s="288"/>
      <c r="BM385" s="288"/>
      <c r="BN385" s="288"/>
      <c r="BO385" s="288"/>
      <c r="BP385" s="288"/>
      <c r="BQ385" s="288"/>
      <c r="BR385" s="288"/>
      <c r="BS385" s="288"/>
      <c r="BT385" s="288"/>
      <c r="BU385" s="288"/>
      <c r="CK385" s="288"/>
      <c r="CL385" s="288"/>
      <c r="CM385" s="288"/>
      <c r="CN385" s="288"/>
      <c r="CO385" s="288"/>
      <c r="CP385" s="288"/>
      <c r="CQ385" s="288"/>
      <c r="CR385" s="288"/>
      <c r="CS385" s="288"/>
      <c r="CT385" s="288"/>
      <c r="CU385" s="288"/>
      <c r="CV385" s="288"/>
      <c r="CW385" s="288"/>
      <c r="CX385" s="288"/>
      <c r="CY385" s="288"/>
      <c r="CZ385" s="288"/>
      <c r="DA385" s="288"/>
      <c r="DB385" s="288"/>
      <c r="DC385" s="288"/>
      <c r="DD385" s="288"/>
      <c r="DE385" s="288"/>
      <c r="DF385" s="288"/>
      <c r="DG385" s="288"/>
      <c r="DH385" s="288"/>
      <c r="DI385" s="288"/>
      <c r="DJ385" s="288"/>
      <c r="DK385" s="288"/>
      <c r="DL385" s="288"/>
      <c r="DM385" s="288"/>
      <c r="DN385" s="288"/>
      <c r="DO385" s="288"/>
      <c r="DP385" s="288"/>
      <c r="DQ385" s="288"/>
      <c r="DR385" s="288"/>
      <c r="DS385" s="288"/>
      <c r="DT385" s="288"/>
      <c r="DU385" s="288"/>
      <c r="DV385" s="288"/>
      <c r="DW385" s="288"/>
      <c r="DX385" s="288"/>
      <c r="DY385" s="288"/>
      <c r="DZ385" s="288"/>
      <c r="EA385" s="288"/>
      <c r="EB385" s="288"/>
      <c r="EC385" s="288"/>
    </row>
    <row r="386" spans="1:133" s="291" customFormat="1">
      <c r="A386" s="288"/>
      <c r="B386" s="354"/>
      <c r="C386" s="354"/>
      <c r="D386" s="354"/>
      <c r="E386" s="290"/>
      <c r="F386" s="290"/>
      <c r="G386" s="290"/>
      <c r="H386" s="290"/>
      <c r="I386" s="290"/>
      <c r="J386" s="290"/>
      <c r="K386" s="290"/>
      <c r="L386" s="290"/>
      <c r="M386" s="290"/>
      <c r="N386" s="288"/>
      <c r="O386" s="288"/>
      <c r="P386" s="288"/>
      <c r="Q386" s="288"/>
      <c r="R386" s="288"/>
      <c r="S386" s="265"/>
      <c r="T386" s="265"/>
      <c r="U386" s="265"/>
      <c r="V386" s="265"/>
      <c r="W386" s="265"/>
      <c r="X386" s="265"/>
      <c r="Y386" s="265"/>
      <c r="Z386" s="265"/>
      <c r="AA386" s="265"/>
      <c r="AB386" s="265"/>
      <c r="AC386" s="265"/>
      <c r="AD386" s="265"/>
      <c r="AE386" s="265"/>
      <c r="AF386" s="265"/>
      <c r="AG386" s="265"/>
      <c r="AH386" s="265"/>
      <c r="AI386" s="265"/>
      <c r="AJ386" s="265"/>
      <c r="AK386" s="265"/>
      <c r="AL386" s="265"/>
      <c r="AM386" s="265"/>
      <c r="AN386" s="265"/>
      <c r="AO386" s="265"/>
      <c r="AP386" s="265"/>
      <c r="AQ386" s="288"/>
      <c r="AR386" s="265"/>
      <c r="AS386" s="288"/>
      <c r="AT386" s="288"/>
      <c r="AU386" s="288"/>
      <c r="AV386" s="288"/>
      <c r="AW386" s="288"/>
      <c r="AX386" s="288"/>
      <c r="AY386" s="288"/>
      <c r="AZ386" s="288"/>
      <c r="BA386" s="288"/>
      <c r="BB386" s="288"/>
      <c r="BC386" s="288"/>
      <c r="BD386" s="288"/>
      <c r="BE386" s="288"/>
      <c r="BF386" s="288"/>
      <c r="BG386" s="288"/>
      <c r="BH386" s="288"/>
      <c r="BI386" s="288"/>
      <c r="BJ386" s="288"/>
      <c r="BK386" s="288"/>
      <c r="BL386" s="288"/>
      <c r="BM386" s="288"/>
      <c r="BN386" s="288"/>
      <c r="BO386" s="288"/>
      <c r="BP386" s="288"/>
      <c r="BQ386" s="288"/>
      <c r="BR386" s="288"/>
      <c r="BS386" s="288"/>
      <c r="BT386" s="288"/>
      <c r="BU386" s="288"/>
      <c r="CK386" s="288"/>
      <c r="CL386" s="288"/>
      <c r="CM386" s="288"/>
      <c r="CN386" s="288"/>
      <c r="CO386" s="288"/>
      <c r="CP386" s="288"/>
      <c r="CQ386" s="288"/>
      <c r="CR386" s="288"/>
      <c r="CS386" s="288"/>
      <c r="CT386" s="288"/>
      <c r="CU386" s="288"/>
      <c r="CV386" s="288"/>
      <c r="CW386" s="288"/>
      <c r="CX386" s="288"/>
      <c r="CY386" s="288"/>
      <c r="CZ386" s="288"/>
      <c r="DA386" s="288"/>
      <c r="DB386" s="288"/>
      <c r="DC386" s="288"/>
      <c r="DD386" s="288"/>
      <c r="DE386" s="288"/>
      <c r="DF386" s="288"/>
      <c r="DG386" s="288"/>
      <c r="DH386" s="288"/>
      <c r="DI386" s="288"/>
      <c r="DJ386" s="288"/>
      <c r="DK386" s="288"/>
      <c r="DL386" s="288"/>
      <c r="DM386" s="288"/>
      <c r="DN386" s="288"/>
      <c r="DO386" s="288"/>
      <c r="DP386" s="288"/>
      <c r="DQ386" s="288"/>
      <c r="DR386" s="288"/>
      <c r="DS386" s="288"/>
      <c r="DT386" s="288"/>
      <c r="DU386" s="288"/>
      <c r="DV386" s="288"/>
      <c r="DW386" s="288"/>
      <c r="DX386" s="288"/>
      <c r="DY386" s="288"/>
      <c r="DZ386" s="288"/>
      <c r="EA386" s="288"/>
      <c r="EB386" s="288"/>
      <c r="EC386" s="288"/>
    </row>
    <row r="387" spans="1:133" s="291" customFormat="1">
      <c r="A387" s="288"/>
      <c r="B387" s="354"/>
      <c r="C387" s="354"/>
      <c r="D387" s="354"/>
      <c r="E387" s="290"/>
      <c r="F387" s="290"/>
      <c r="G387" s="290"/>
      <c r="H387" s="290"/>
      <c r="I387" s="290"/>
      <c r="J387" s="290"/>
      <c r="K387" s="290"/>
      <c r="L387" s="290"/>
      <c r="M387" s="290"/>
      <c r="N387" s="288"/>
      <c r="O387" s="288"/>
      <c r="P387" s="288"/>
      <c r="Q387" s="288"/>
      <c r="R387" s="288"/>
      <c r="S387" s="265"/>
      <c r="T387" s="265"/>
      <c r="U387" s="265"/>
      <c r="V387" s="265"/>
      <c r="W387" s="265"/>
      <c r="X387" s="265"/>
      <c r="Y387" s="265"/>
      <c r="Z387" s="265"/>
      <c r="AA387" s="265"/>
      <c r="AB387" s="265"/>
      <c r="AC387" s="265"/>
      <c r="AD387" s="265"/>
      <c r="AE387" s="265"/>
      <c r="AF387" s="265"/>
      <c r="AG387" s="265"/>
      <c r="AH387" s="265"/>
      <c r="AI387" s="265"/>
      <c r="AJ387" s="265"/>
      <c r="AK387" s="265"/>
      <c r="AL387" s="265"/>
      <c r="AM387" s="265"/>
      <c r="AN387" s="265"/>
      <c r="AO387" s="265"/>
      <c r="AP387" s="265"/>
      <c r="AQ387" s="288"/>
      <c r="AR387" s="265"/>
      <c r="AS387" s="288"/>
      <c r="AT387" s="288"/>
      <c r="AU387" s="288"/>
      <c r="AV387" s="288"/>
      <c r="AW387" s="288"/>
      <c r="AX387" s="288"/>
      <c r="AY387" s="288"/>
      <c r="AZ387" s="288"/>
      <c r="BA387" s="288"/>
      <c r="BB387" s="288"/>
      <c r="BC387" s="288"/>
      <c r="BD387" s="288"/>
      <c r="BE387" s="288"/>
      <c r="BF387" s="288"/>
      <c r="BG387" s="288"/>
      <c r="BH387" s="288"/>
      <c r="BI387" s="288"/>
      <c r="BJ387" s="288"/>
      <c r="BK387" s="288"/>
      <c r="BL387" s="288"/>
      <c r="BM387" s="288"/>
      <c r="BN387" s="288"/>
      <c r="BO387" s="288"/>
      <c r="BP387" s="288"/>
      <c r="BQ387" s="288"/>
      <c r="BR387" s="288"/>
      <c r="BS387" s="288"/>
      <c r="BT387" s="288"/>
      <c r="BU387" s="288"/>
      <c r="CK387" s="288"/>
      <c r="CL387" s="288"/>
      <c r="CM387" s="288"/>
      <c r="CN387" s="288"/>
      <c r="CO387" s="288"/>
      <c r="CP387" s="288"/>
      <c r="CQ387" s="288"/>
      <c r="CR387" s="288"/>
      <c r="CS387" s="288"/>
      <c r="CT387" s="288"/>
      <c r="CU387" s="288"/>
      <c r="CV387" s="288"/>
      <c r="CW387" s="288"/>
      <c r="CX387" s="288"/>
      <c r="CY387" s="288"/>
      <c r="CZ387" s="288"/>
      <c r="DA387" s="288"/>
      <c r="DB387" s="288"/>
      <c r="DC387" s="288"/>
      <c r="DD387" s="288"/>
      <c r="DE387" s="288"/>
      <c r="DF387" s="288"/>
      <c r="DG387" s="288"/>
      <c r="DH387" s="288"/>
      <c r="DI387" s="288"/>
      <c r="DJ387" s="288"/>
      <c r="DK387" s="288"/>
      <c r="DL387" s="288"/>
      <c r="DM387" s="288"/>
      <c r="DN387" s="288"/>
      <c r="DO387" s="288"/>
      <c r="DP387" s="288"/>
      <c r="DQ387" s="288"/>
      <c r="DR387" s="288"/>
      <c r="DS387" s="288"/>
      <c r="DT387" s="288"/>
      <c r="DU387" s="288"/>
      <c r="DV387" s="288"/>
      <c r="DW387" s="288"/>
      <c r="DX387" s="288"/>
      <c r="DY387" s="288"/>
      <c r="DZ387" s="288"/>
      <c r="EA387" s="288"/>
      <c r="EB387" s="288"/>
      <c r="EC387" s="288"/>
    </row>
    <row r="388" spans="1:133" s="291" customFormat="1">
      <c r="A388" s="288"/>
      <c r="B388" s="354"/>
      <c r="C388" s="354"/>
      <c r="D388" s="354"/>
      <c r="E388" s="290"/>
      <c r="F388" s="290"/>
      <c r="G388" s="290"/>
      <c r="H388" s="290"/>
      <c r="I388" s="290"/>
      <c r="J388" s="290"/>
      <c r="K388" s="290"/>
      <c r="L388" s="290"/>
      <c r="M388" s="290"/>
      <c r="N388" s="288"/>
      <c r="O388" s="288"/>
      <c r="P388" s="288"/>
      <c r="Q388" s="288"/>
      <c r="R388" s="288"/>
      <c r="S388" s="265"/>
      <c r="T388" s="265"/>
      <c r="U388" s="265"/>
      <c r="V388" s="265"/>
      <c r="W388" s="265"/>
      <c r="X388" s="265"/>
      <c r="Y388" s="265"/>
      <c r="Z388" s="265"/>
      <c r="AA388" s="265"/>
      <c r="AB388" s="265"/>
      <c r="AC388" s="265"/>
      <c r="AD388" s="265"/>
      <c r="AE388" s="265"/>
      <c r="AF388" s="265"/>
      <c r="AG388" s="265"/>
      <c r="AH388" s="265"/>
      <c r="AI388" s="265"/>
      <c r="AJ388" s="265"/>
      <c r="AK388" s="265"/>
      <c r="AL388" s="265"/>
      <c r="AM388" s="265"/>
      <c r="AN388" s="265"/>
      <c r="AO388" s="265"/>
      <c r="AP388" s="265"/>
      <c r="AQ388" s="288"/>
      <c r="AR388" s="265"/>
      <c r="AS388" s="288"/>
      <c r="AT388" s="288"/>
      <c r="AU388" s="288"/>
      <c r="AV388" s="288"/>
      <c r="AW388" s="288"/>
      <c r="AX388" s="288"/>
      <c r="AY388" s="288"/>
      <c r="AZ388" s="288"/>
      <c r="BA388" s="288"/>
      <c r="BB388" s="288"/>
      <c r="BC388" s="288"/>
      <c r="BD388" s="288"/>
      <c r="BE388" s="288"/>
      <c r="BF388" s="288"/>
      <c r="BG388" s="288"/>
      <c r="BH388" s="288"/>
      <c r="BI388" s="288"/>
      <c r="BJ388" s="288"/>
      <c r="BK388" s="288"/>
      <c r="BL388" s="288"/>
      <c r="BM388" s="288"/>
      <c r="BN388" s="288"/>
      <c r="BO388" s="288"/>
      <c r="BP388" s="288"/>
      <c r="BQ388" s="288"/>
      <c r="BR388" s="288"/>
      <c r="BS388" s="288"/>
      <c r="BT388" s="288"/>
      <c r="BU388" s="288"/>
      <c r="CK388" s="288"/>
      <c r="CL388" s="288"/>
      <c r="CM388" s="288"/>
      <c r="CN388" s="288"/>
      <c r="CO388" s="288"/>
      <c r="CP388" s="288"/>
      <c r="CQ388" s="288"/>
      <c r="CR388" s="288"/>
      <c r="CS388" s="288"/>
      <c r="CT388" s="288"/>
      <c r="CU388" s="288"/>
      <c r="CV388" s="288"/>
      <c r="CW388" s="288"/>
      <c r="CX388" s="288"/>
      <c r="CY388" s="288"/>
      <c r="CZ388" s="288"/>
      <c r="DA388" s="288"/>
      <c r="DB388" s="288"/>
      <c r="DC388" s="288"/>
      <c r="DD388" s="288"/>
      <c r="DE388" s="288"/>
      <c r="DF388" s="288"/>
      <c r="DG388" s="288"/>
      <c r="DH388" s="288"/>
      <c r="DI388" s="288"/>
      <c r="DJ388" s="288"/>
      <c r="DK388" s="288"/>
      <c r="DL388" s="288"/>
      <c r="DM388" s="288"/>
      <c r="DN388" s="288"/>
      <c r="DO388" s="288"/>
      <c r="DP388" s="288"/>
      <c r="DQ388" s="288"/>
      <c r="DR388" s="288"/>
      <c r="DS388" s="288"/>
      <c r="DT388" s="288"/>
      <c r="DU388" s="288"/>
      <c r="DV388" s="288"/>
      <c r="DW388" s="288"/>
      <c r="DX388" s="288"/>
      <c r="DY388" s="288"/>
      <c r="DZ388" s="288"/>
      <c r="EA388" s="288"/>
      <c r="EB388" s="288"/>
      <c r="EC388" s="288"/>
    </row>
    <row r="389" spans="1:133" s="291" customFormat="1">
      <c r="A389" s="288"/>
      <c r="B389" s="354"/>
      <c r="C389" s="354"/>
      <c r="D389" s="354"/>
      <c r="E389" s="290"/>
      <c r="F389" s="290"/>
      <c r="G389" s="290"/>
      <c r="H389" s="290"/>
      <c r="I389" s="290"/>
      <c r="J389" s="290"/>
      <c r="K389" s="290"/>
      <c r="L389" s="290"/>
      <c r="M389" s="290"/>
      <c r="N389" s="288"/>
      <c r="O389" s="288"/>
      <c r="P389" s="288"/>
      <c r="Q389" s="288"/>
      <c r="R389" s="288"/>
      <c r="S389" s="265"/>
      <c r="T389" s="265"/>
      <c r="U389" s="265"/>
      <c r="V389" s="265"/>
      <c r="W389" s="265"/>
      <c r="X389" s="265"/>
      <c r="Y389" s="265"/>
      <c r="Z389" s="265"/>
      <c r="AA389" s="265"/>
      <c r="AB389" s="265"/>
      <c r="AC389" s="265"/>
      <c r="AD389" s="265"/>
      <c r="AE389" s="265"/>
      <c r="AF389" s="265"/>
      <c r="AG389" s="265"/>
      <c r="AH389" s="265"/>
      <c r="AI389" s="265"/>
      <c r="AJ389" s="265"/>
      <c r="AK389" s="265"/>
      <c r="AL389" s="265"/>
      <c r="AM389" s="265"/>
      <c r="AN389" s="265"/>
      <c r="AO389" s="265"/>
      <c r="AP389" s="265"/>
      <c r="AQ389" s="288"/>
      <c r="AR389" s="265"/>
      <c r="AS389" s="288"/>
      <c r="AT389" s="288"/>
      <c r="AU389" s="288"/>
      <c r="AV389" s="288"/>
      <c r="AW389" s="288"/>
      <c r="AX389" s="288"/>
      <c r="AY389" s="288"/>
      <c r="AZ389" s="288"/>
      <c r="BA389" s="288"/>
      <c r="BB389" s="288"/>
      <c r="BC389" s="288"/>
      <c r="BD389" s="288"/>
      <c r="BE389" s="288"/>
      <c r="BF389" s="288"/>
      <c r="BG389" s="288"/>
      <c r="BH389" s="288"/>
      <c r="BI389" s="288"/>
      <c r="BJ389" s="288"/>
      <c r="BK389" s="288"/>
      <c r="BL389" s="288"/>
      <c r="BM389" s="288"/>
      <c r="BN389" s="288"/>
      <c r="BO389" s="288"/>
      <c r="BP389" s="288"/>
      <c r="BQ389" s="288"/>
      <c r="BR389" s="288"/>
      <c r="BS389" s="288"/>
      <c r="BT389" s="288"/>
      <c r="BU389" s="288"/>
      <c r="CK389" s="288"/>
      <c r="CL389" s="288"/>
      <c r="CM389" s="288"/>
      <c r="CN389" s="288"/>
      <c r="CO389" s="288"/>
      <c r="CP389" s="288"/>
      <c r="CQ389" s="288"/>
      <c r="CR389" s="288"/>
      <c r="CS389" s="288"/>
      <c r="CT389" s="288"/>
      <c r="CU389" s="288"/>
      <c r="CV389" s="288"/>
      <c r="CW389" s="288"/>
      <c r="CX389" s="288"/>
      <c r="CY389" s="288"/>
      <c r="CZ389" s="288"/>
      <c r="DA389" s="288"/>
      <c r="DB389" s="288"/>
      <c r="DC389" s="288"/>
      <c r="DD389" s="288"/>
      <c r="DE389" s="288"/>
      <c r="DF389" s="288"/>
      <c r="DG389" s="288"/>
      <c r="DH389" s="288"/>
      <c r="DI389" s="288"/>
      <c r="DJ389" s="288"/>
      <c r="DK389" s="288"/>
      <c r="DL389" s="288"/>
      <c r="DM389" s="288"/>
      <c r="DN389" s="288"/>
      <c r="DO389" s="288"/>
      <c r="DP389" s="288"/>
      <c r="DQ389" s="288"/>
      <c r="DR389" s="288"/>
      <c r="DS389" s="288"/>
      <c r="DT389" s="288"/>
      <c r="DU389" s="288"/>
      <c r="DV389" s="288"/>
      <c r="DW389" s="288"/>
      <c r="DX389" s="288"/>
      <c r="DY389" s="288"/>
      <c r="DZ389" s="288"/>
      <c r="EA389" s="288"/>
      <c r="EB389" s="288"/>
      <c r="EC389" s="288"/>
    </row>
    <row r="390" spans="1:133" s="291" customFormat="1">
      <c r="A390" s="288"/>
      <c r="B390" s="354"/>
      <c r="C390" s="354"/>
      <c r="D390" s="354"/>
      <c r="E390" s="290"/>
      <c r="F390" s="290"/>
      <c r="G390" s="290"/>
      <c r="H390" s="290"/>
      <c r="I390" s="290"/>
      <c r="J390" s="290"/>
      <c r="K390" s="290"/>
      <c r="L390" s="290"/>
      <c r="M390" s="290"/>
      <c r="N390" s="288"/>
      <c r="O390" s="288"/>
      <c r="P390" s="288"/>
      <c r="Q390" s="288"/>
      <c r="R390" s="288"/>
      <c r="S390" s="265"/>
      <c r="T390" s="265"/>
      <c r="U390" s="265"/>
      <c r="V390" s="265"/>
      <c r="W390" s="265"/>
      <c r="X390" s="265"/>
      <c r="Y390" s="265"/>
      <c r="Z390" s="265"/>
      <c r="AA390" s="265"/>
      <c r="AB390" s="265"/>
      <c r="AC390" s="265"/>
      <c r="AD390" s="265"/>
      <c r="AE390" s="265"/>
      <c r="AF390" s="265"/>
      <c r="AG390" s="265"/>
      <c r="AH390" s="265"/>
      <c r="AI390" s="265"/>
      <c r="AJ390" s="265"/>
      <c r="AK390" s="265"/>
      <c r="AL390" s="265"/>
      <c r="AM390" s="265"/>
      <c r="AN390" s="265"/>
      <c r="AO390" s="265"/>
      <c r="AP390" s="265"/>
      <c r="AQ390" s="288"/>
      <c r="AR390" s="265"/>
      <c r="AS390" s="288"/>
      <c r="AT390" s="288"/>
      <c r="AU390" s="288"/>
      <c r="AV390" s="288"/>
      <c r="AW390" s="288"/>
      <c r="AX390" s="288"/>
      <c r="AY390" s="288"/>
      <c r="AZ390" s="288"/>
      <c r="BA390" s="288"/>
      <c r="BB390" s="288"/>
      <c r="BC390" s="288"/>
      <c r="BD390" s="288"/>
      <c r="BE390" s="288"/>
      <c r="BF390" s="288"/>
      <c r="BG390" s="288"/>
      <c r="BH390" s="288"/>
      <c r="BI390" s="288"/>
      <c r="BJ390" s="288"/>
      <c r="BK390" s="288"/>
      <c r="BL390" s="288"/>
      <c r="BM390" s="288"/>
      <c r="BN390" s="288"/>
      <c r="BO390" s="288"/>
      <c r="BP390" s="288"/>
      <c r="BQ390" s="288"/>
      <c r="BR390" s="288"/>
      <c r="BS390" s="288"/>
      <c r="BT390" s="288"/>
      <c r="BU390" s="288"/>
      <c r="CK390" s="288"/>
      <c r="CL390" s="288"/>
      <c r="CM390" s="288"/>
      <c r="CN390" s="288"/>
      <c r="CO390" s="288"/>
      <c r="CP390" s="288"/>
      <c r="CQ390" s="288"/>
      <c r="CR390" s="288"/>
      <c r="CS390" s="288"/>
      <c r="CT390" s="288"/>
      <c r="CU390" s="288"/>
      <c r="CV390" s="288"/>
      <c r="CW390" s="288"/>
      <c r="CX390" s="288"/>
      <c r="CY390" s="288"/>
      <c r="CZ390" s="288"/>
      <c r="DA390" s="288"/>
      <c r="DB390" s="288"/>
      <c r="DC390" s="288"/>
      <c r="DD390" s="288"/>
      <c r="DE390" s="288"/>
      <c r="DF390" s="288"/>
      <c r="DG390" s="288"/>
      <c r="DH390" s="288"/>
      <c r="DI390" s="288"/>
      <c r="DJ390" s="288"/>
      <c r="DK390" s="288"/>
      <c r="DL390" s="288"/>
      <c r="DM390" s="288"/>
      <c r="DN390" s="288"/>
      <c r="DO390" s="288"/>
      <c r="DP390" s="288"/>
      <c r="DQ390" s="288"/>
      <c r="DR390" s="288"/>
      <c r="DS390" s="288"/>
      <c r="DT390" s="288"/>
      <c r="DU390" s="288"/>
      <c r="DV390" s="288"/>
      <c r="DW390" s="288"/>
      <c r="DX390" s="288"/>
      <c r="DY390" s="288"/>
      <c r="DZ390" s="288"/>
      <c r="EA390" s="288"/>
      <c r="EB390" s="288"/>
      <c r="EC390" s="288"/>
    </row>
    <row r="391" spans="1:133" s="291" customFormat="1">
      <c r="A391" s="288"/>
      <c r="B391" s="354"/>
      <c r="C391" s="354"/>
      <c r="D391" s="354"/>
      <c r="E391" s="290"/>
      <c r="F391" s="290"/>
      <c r="G391" s="290"/>
      <c r="H391" s="290"/>
      <c r="I391" s="290"/>
      <c r="J391" s="290"/>
      <c r="K391" s="290"/>
      <c r="L391" s="290"/>
      <c r="M391" s="290"/>
      <c r="N391" s="288"/>
      <c r="O391" s="288"/>
      <c r="P391" s="288"/>
      <c r="Q391" s="288"/>
      <c r="R391" s="288"/>
      <c r="S391" s="265"/>
      <c r="T391" s="265"/>
      <c r="U391" s="265"/>
      <c r="V391" s="265"/>
      <c r="W391" s="265"/>
      <c r="X391" s="265"/>
      <c r="Y391" s="265"/>
      <c r="Z391" s="265"/>
      <c r="AA391" s="265"/>
      <c r="AB391" s="265"/>
      <c r="AC391" s="265"/>
      <c r="AD391" s="265"/>
      <c r="AE391" s="265"/>
      <c r="AF391" s="265"/>
      <c r="AG391" s="265"/>
      <c r="AH391" s="265"/>
      <c r="AI391" s="265"/>
      <c r="AJ391" s="265"/>
      <c r="AK391" s="265"/>
      <c r="AL391" s="265"/>
      <c r="AM391" s="265"/>
      <c r="AN391" s="265"/>
      <c r="AO391" s="265"/>
      <c r="AP391" s="265"/>
      <c r="AQ391" s="288"/>
      <c r="AR391" s="265"/>
      <c r="AS391" s="288"/>
      <c r="AT391" s="288"/>
      <c r="AU391" s="288"/>
      <c r="AV391" s="288"/>
      <c r="AW391" s="288"/>
      <c r="AX391" s="288"/>
      <c r="AY391" s="288"/>
      <c r="AZ391" s="288"/>
      <c r="BA391" s="288"/>
      <c r="BB391" s="288"/>
      <c r="BC391" s="288"/>
      <c r="BD391" s="288"/>
      <c r="BE391" s="288"/>
      <c r="BF391" s="288"/>
      <c r="BG391" s="288"/>
      <c r="BH391" s="288"/>
      <c r="BI391" s="288"/>
      <c r="BJ391" s="288"/>
      <c r="BK391" s="288"/>
      <c r="BL391" s="288"/>
      <c r="BM391" s="288"/>
      <c r="BN391" s="288"/>
      <c r="BO391" s="288"/>
      <c r="BP391" s="288"/>
      <c r="BQ391" s="288"/>
      <c r="BR391" s="288"/>
      <c r="BS391" s="288"/>
      <c r="BT391" s="288"/>
      <c r="BU391" s="288"/>
      <c r="CK391" s="288"/>
      <c r="CL391" s="288"/>
      <c r="CM391" s="288"/>
      <c r="CN391" s="288"/>
      <c r="CO391" s="288"/>
      <c r="CP391" s="288"/>
      <c r="CQ391" s="288"/>
      <c r="CR391" s="288"/>
      <c r="CS391" s="288"/>
      <c r="CT391" s="288"/>
      <c r="CU391" s="288"/>
      <c r="CV391" s="288"/>
      <c r="CW391" s="288"/>
      <c r="CX391" s="288"/>
      <c r="CY391" s="288"/>
      <c r="CZ391" s="288"/>
      <c r="DA391" s="288"/>
      <c r="DB391" s="288"/>
      <c r="DC391" s="288"/>
      <c r="DD391" s="288"/>
      <c r="DE391" s="288"/>
      <c r="DF391" s="288"/>
      <c r="DG391" s="288"/>
      <c r="DH391" s="288"/>
      <c r="DI391" s="288"/>
      <c r="DJ391" s="288"/>
      <c r="DK391" s="288"/>
      <c r="DL391" s="288"/>
      <c r="DM391" s="288"/>
      <c r="DN391" s="288"/>
      <c r="DO391" s="288"/>
      <c r="DP391" s="288"/>
      <c r="DQ391" s="288"/>
      <c r="DR391" s="288"/>
      <c r="DS391" s="288"/>
      <c r="DT391" s="288"/>
      <c r="DU391" s="288"/>
      <c r="DV391" s="288"/>
      <c r="DW391" s="288"/>
      <c r="DX391" s="288"/>
      <c r="DY391" s="288"/>
      <c r="DZ391" s="288"/>
      <c r="EA391" s="288"/>
      <c r="EB391" s="288"/>
      <c r="EC391" s="288"/>
    </row>
    <row r="392" spans="1:133" s="291" customFormat="1">
      <c r="A392" s="288"/>
      <c r="B392" s="354"/>
      <c r="C392" s="354"/>
      <c r="D392" s="354"/>
      <c r="E392" s="290"/>
      <c r="F392" s="290"/>
      <c r="G392" s="290"/>
      <c r="H392" s="290"/>
      <c r="I392" s="290"/>
      <c r="J392" s="290"/>
      <c r="K392" s="290"/>
      <c r="L392" s="290"/>
      <c r="M392" s="290"/>
      <c r="N392" s="288"/>
      <c r="O392" s="288"/>
      <c r="P392" s="288"/>
      <c r="Q392" s="288"/>
      <c r="R392" s="288"/>
      <c r="S392" s="265"/>
      <c r="T392" s="265"/>
      <c r="U392" s="265"/>
      <c r="V392" s="265"/>
      <c r="W392" s="265"/>
      <c r="X392" s="265"/>
      <c r="Y392" s="265"/>
      <c r="Z392" s="265"/>
      <c r="AA392" s="265"/>
      <c r="AB392" s="265"/>
      <c r="AC392" s="265"/>
      <c r="AD392" s="265"/>
      <c r="AE392" s="265"/>
      <c r="AF392" s="265"/>
      <c r="AG392" s="265"/>
      <c r="AH392" s="265"/>
      <c r="AI392" s="265"/>
      <c r="AJ392" s="265"/>
      <c r="AK392" s="265"/>
      <c r="AL392" s="265"/>
      <c r="AM392" s="265"/>
      <c r="AN392" s="265"/>
      <c r="AO392" s="265"/>
      <c r="AP392" s="265"/>
      <c r="AQ392" s="288"/>
      <c r="AR392" s="265"/>
      <c r="AS392" s="288"/>
      <c r="AT392" s="288"/>
      <c r="AU392" s="288"/>
      <c r="AV392" s="288"/>
      <c r="AW392" s="288"/>
      <c r="AX392" s="288"/>
      <c r="AY392" s="288"/>
      <c r="AZ392" s="288"/>
      <c r="BA392" s="288"/>
      <c r="BB392" s="288"/>
      <c r="BC392" s="288"/>
      <c r="BD392" s="288"/>
      <c r="BE392" s="288"/>
      <c r="BF392" s="288"/>
      <c r="BG392" s="288"/>
      <c r="BH392" s="288"/>
      <c r="BI392" s="288"/>
      <c r="BJ392" s="288"/>
      <c r="BK392" s="288"/>
      <c r="BL392" s="288"/>
      <c r="BM392" s="288"/>
      <c r="BN392" s="288"/>
      <c r="BO392" s="288"/>
      <c r="BP392" s="288"/>
      <c r="BQ392" s="288"/>
      <c r="BR392" s="288"/>
      <c r="BS392" s="288"/>
      <c r="BT392" s="288"/>
      <c r="BU392" s="288"/>
      <c r="CK392" s="288"/>
      <c r="CL392" s="288"/>
      <c r="CM392" s="288"/>
      <c r="CN392" s="288"/>
      <c r="CO392" s="288"/>
      <c r="CP392" s="288"/>
      <c r="CQ392" s="288"/>
      <c r="CR392" s="288"/>
      <c r="CS392" s="288"/>
      <c r="CT392" s="288"/>
      <c r="CU392" s="288"/>
      <c r="CV392" s="288"/>
      <c r="CW392" s="288"/>
      <c r="CX392" s="288"/>
      <c r="CY392" s="288"/>
      <c r="CZ392" s="288"/>
      <c r="DA392" s="288"/>
      <c r="DB392" s="288"/>
      <c r="DC392" s="288"/>
      <c r="DD392" s="288"/>
      <c r="DE392" s="288"/>
      <c r="DF392" s="288"/>
      <c r="DG392" s="288"/>
      <c r="DH392" s="288"/>
      <c r="DI392" s="288"/>
      <c r="DJ392" s="288"/>
      <c r="DK392" s="288"/>
      <c r="DL392" s="288"/>
      <c r="DM392" s="288"/>
      <c r="DN392" s="288"/>
      <c r="DO392" s="288"/>
      <c r="DP392" s="288"/>
      <c r="DQ392" s="288"/>
      <c r="DR392" s="288"/>
      <c r="DS392" s="288"/>
      <c r="DT392" s="288"/>
      <c r="DU392" s="288"/>
      <c r="DV392" s="288"/>
      <c r="DW392" s="288"/>
      <c r="DX392" s="288"/>
      <c r="DY392" s="288"/>
      <c r="DZ392" s="288"/>
      <c r="EA392" s="288"/>
      <c r="EB392" s="288"/>
      <c r="EC392" s="288"/>
    </row>
    <row r="393" spans="1:133" s="291" customFormat="1">
      <c r="A393" s="288"/>
      <c r="B393" s="354"/>
      <c r="C393" s="354"/>
      <c r="D393" s="354"/>
      <c r="E393" s="290"/>
      <c r="F393" s="290"/>
      <c r="G393" s="290"/>
      <c r="H393" s="290"/>
      <c r="I393" s="290"/>
      <c r="J393" s="290"/>
      <c r="K393" s="290"/>
      <c r="L393" s="290"/>
      <c r="M393" s="290"/>
      <c r="N393" s="288"/>
      <c r="O393" s="288"/>
      <c r="P393" s="288"/>
      <c r="Q393" s="288"/>
      <c r="R393" s="288"/>
      <c r="S393" s="265"/>
      <c r="T393" s="265"/>
      <c r="U393" s="265"/>
      <c r="V393" s="265"/>
      <c r="W393" s="265"/>
      <c r="X393" s="265"/>
      <c r="Y393" s="265"/>
      <c r="Z393" s="265"/>
      <c r="AA393" s="265"/>
      <c r="AB393" s="265"/>
      <c r="AC393" s="265"/>
      <c r="AD393" s="265"/>
      <c r="AE393" s="265"/>
      <c r="AF393" s="265"/>
      <c r="AG393" s="265"/>
      <c r="AH393" s="265"/>
      <c r="AI393" s="265"/>
      <c r="AJ393" s="265"/>
      <c r="AK393" s="265"/>
      <c r="AL393" s="265"/>
      <c r="AM393" s="265"/>
      <c r="AN393" s="265"/>
      <c r="AO393" s="265"/>
      <c r="AP393" s="265"/>
      <c r="AQ393" s="288"/>
      <c r="AR393" s="265"/>
      <c r="AS393" s="288"/>
      <c r="AT393" s="288"/>
      <c r="AU393" s="288"/>
      <c r="AV393" s="288"/>
      <c r="AW393" s="288"/>
      <c r="AX393" s="288"/>
      <c r="AY393" s="288"/>
      <c r="AZ393" s="288"/>
      <c r="BA393" s="288"/>
      <c r="BB393" s="288"/>
      <c r="BC393" s="288"/>
      <c r="BD393" s="288"/>
      <c r="BE393" s="288"/>
      <c r="BF393" s="288"/>
      <c r="BG393" s="288"/>
      <c r="BH393" s="288"/>
      <c r="BI393" s="288"/>
      <c r="BJ393" s="288"/>
      <c r="BK393" s="288"/>
      <c r="BL393" s="288"/>
      <c r="BM393" s="288"/>
      <c r="BN393" s="288"/>
      <c r="BO393" s="288"/>
      <c r="BP393" s="288"/>
      <c r="BQ393" s="288"/>
      <c r="BR393" s="288"/>
      <c r="BS393" s="288"/>
      <c r="BT393" s="288"/>
      <c r="BU393" s="288"/>
      <c r="CK393" s="288"/>
      <c r="CL393" s="288"/>
      <c r="CM393" s="288"/>
      <c r="CN393" s="288"/>
      <c r="CO393" s="288"/>
      <c r="CP393" s="288"/>
      <c r="CQ393" s="288"/>
      <c r="CR393" s="288"/>
      <c r="CS393" s="288"/>
      <c r="CT393" s="288"/>
      <c r="CU393" s="288"/>
      <c r="CV393" s="288"/>
      <c r="CW393" s="288"/>
      <c r="CX393" s="288"/>
      <c r="CY393" s="288"/>
      <c r="CZ393" s="288"/>
      <c r="DA393" s="288"/>
      <c r="DB393" s="288"/>
      <c r="DC393" s="288"/>
      <c r="DD393" s="288"/>
      <c r="DE393" s="288"/>
      <c r="DF393" s="288"/>
      <c r="DG393" s="288"/>
      <c r="DH393" s="288"/>
      <c r="DI393" s="288"/>
      <c r="DJ393" s="288"/>
      <c r="DK393" s="288"/>
      <c r="DL393" s="288"/>
      <c r="DM393" s="288"/>
      <c r="DN393" s="288"/>
      <c r="DO393" s="288"/>
      <c r="DP393" s="288"/>
      <c r="DQ393" s="288"/>
      <c r="DR393" s="288"/>
      <c r="DS393" s="288"/>
      <c r="DT393" s="288"/>
      <c r="DU393" s="288"/>
      <c r="DV393" s="288"/>
      <c r="DW393" s="288"/>
      <c r="DX393" s="288"/>
      <c r="DY393" s="288"/>
      <c r="DZ393" s="288"/>
      <c r="EA393" s="288"/>
      <c r="EB393" s="288"/>
      <c r="EC393" s="288"/>
    </row>
    <row r="394" spans="1:133" s="291" customFormat="1">
      <c r="A394" s="288"/>
      <c r="B394" s="354"/>
      <c r="C394" s="354"/>
      <c r="D394" s="354"/>
      <c r="E394" s="290"/>
      <c r="F394" s="290"/>
      <c r="G394" s="290"/>
      <c r="H394" s="290"/>
      <c r="I394" s="290"/>
      <c r="J394" s="290"/>
      <c r="K394" s="290"/>
      <c r="L394" s="290"/>
      <c r="M394" s="290"/>
      <c r="N394" s="288"/>
      <c r="O394" s="288"/>
      <c r="P394" s="288"/>
      <c r="Q394" s="288"/>
      <c r="R394" s="288"/>
      <c r="S394" s="265"/>
      <c r="T394" s="265"/>
      <c r="U394" s="265"/>
      <c r="V394" s="265"/>
      <c r="W394" s="265"/>
      <c r="X394" s="265"/>
      <c r="Y394" s="265"/>
      <c r="Z394" s="265"/>
      <c r="AA394" s="265"/>
      <c r="AB394" s="265"/>
      <c r="AC394" s="265"/>
      <c r="AD394" s="265"/>
      <c r="AE394" s="265"/>
      <c r="AF394" s="265"/>
      <c r="AG394" s="265"/>
      <c r="AH394" s="265"/>
      <c r="AI394" s="265"/>
      <c r="AJ394" s="265"/>
      <c r="AK394" s="265"/>
      <c r="AL394" s="265"/>
      <c r="AM394" s="265"/>
      <c r="AN394" s="265"/>
      <c r="AO394" s="265"/>
      <c r="AP394" s="265"/>
      <c r="AQ394" s="288"/>
      <c r="AR394" s="265"/>
      <c r="AS394" s="288"/>
      <c r="AT394" s="288"/>
      <c r="AU394" s="288"/>
      <c r="AV394" s="288"/>
      <c r="AW394" s="288"/>
      <c r="AX394" s="288"/>
      <c r="AY394" s="288"/>
      <c r="AZ394" s="288"/>
      <c r="BA394" s="288"/>
      <c r="BB394" s="288"/>
      <c r="BC394" s="288"/>
      <c r="BD394" s="288"/>
      <c r="BE394" s="288"/>
      <c r="BF394" s="288"/>
      <c r="BG394" s="288"/>
      <c r="BH394" s="288"/>
      <c r="BI394" s="288"/>
      <c r="BJ394" s="288"/>
      <c r="BK394" s="288"/>
      <c r="BL394" s="288"/>
      <c r="BM394" s="288"/>
      <c r="BN394" s="288"/>
      <c r="BO394" s="288"/>
      <c r="BP394" s="288"/>
      <c r="BQ394" s="288"/>
      <c r="BR394" s="288"/>
      <c r="BS394" s="288"/>
      <c r="BT394" s="288"/>
      <c r="BU394" s="288"/>
      <c r="CK394" s="288"/>
      <c r="CL394" s="288"/>
      <c r="CM394" s="288"/>
      <c r="CN394" s="288"/>
      <c r="CO394" s="288"/>
      <c r="CP394" s="288"/>
      <c r="CQ394" s="288"/>
      <c r="CR394" s="288"/>
      <c r="CS394" s="288"/>
      <c r="CT394" s="288"/>
      <c r="CU394" s="288"/>
      <c r="CV394" s="288"/>
      <c r="CW394" s="288"/>
      <c r="CX394" s="288"/>
      <c r="CY394" s="288"/>
      <c r="CZ394" s="288"/>
      <c r="DA394" s="288"/>
      <c r="DB394" s="288"/>
      <c r="DC394" s="288"/>
      <c r="DD394" s="288"/>
      <c r="DE394" s="288"/>
      <c r="DF394" s="288"/>
      <c r="DG394" s="288"/>
      <c r="DH394" s="288"/>
      <c r="DI394" s="288"/>
      <c r="DJ394" s="288"/>
      <c r="DK394" s="288"/>
      <c r="DL394" s="288"/>
      <c r="DM394" s="288"/>
      <c r="DN394" s="288"/>
      <c r="DO394" s="288"/>
      <c r="DP394" s="288"/>
      <c r="DQ394" s="288"/>
      <c r="DR394" s="288"/>
      <c r="DS394" s="288"/>
      <c r="DT394" s="288"/>
      <c r="DU394" s="288"/>
      <c r="DV394" s="288"/>
      <c r="DW394" s="288"/>
      <c r="DX394" s="288"/>
      <c r="DY394" s="288"/>
      <c r="DZ394" s="288"/>
      <c r="EA394" s="288"/>
      <c r="EB394" s="288"/>
      <c r="EC394" s="288"/>
    </row>
    <row r="395" spans="1:133">
      <c r="A395" s="288"/>
      <c r="B395" s="354"/>
      <c r="C395" s="354"/>
      <c r="D395" s="354"/>
      <c r="E395" s="290"/>
      <c r="F395" s="290"/>
      <c r="G395" s="290"/>
      <c r="H395" s="290"/>
      <c r="I395" s="290"/>
      <c r="J395" s="290"/>
      <c r="K395" s="290"/>
      <c r="L395" s="290"/>
      <c r="M395" s="290"/>
      <c r="N395" s="288"/>
      <c r="O395" s="288"/>
      <c r="P395" s="288"/>
      <c r="Q395" s="288"/>
      <c r="R395" s="288"/>
      <c r="S395" s="265"/>
      <c r="T395" s="265"/>
      <c r="U395" s="265"/>
      <c r="V395" s="265"/>
      <c r="W395" s="265"/>
      <c r="X395" s="265"/>
      <c r="Y395" s="265"/>
      <c r="Z395" s="265"/>
      <c r="AA395" s="265"/>
      <c r="AB395" s="265"/>
      <c r="AC395" s="265"/>
      <c r="AD395" s="265"/>
      <c r="AE395" s="265"/>
      <c r="AF395" s="265"/>
      <c r="AG395" s="265"/>
      <c r="AH395" s="265"/>
      <c r="AI395" s="265"/>
      <c r="AJ395" s="265"/>
      <c r="AK395" s="265"/>
      <c r="AL395" s="265"/>
      <c r="AM395" s="265"/>
      <c r="AN395" s="265"/>
      <c r="AO395" s="265"/>
      <c r="AP395" s="265"/>
      <c r="AQ395" s="288"/>
      <c r="AR395" s="265"/>
      <c r="AS395" s="288"/>
      <c r="AT395" s="288"/>
      <c r="AU395" s="288"/>
      <c r="AV395" s="288"/>
      <c r="AW395" s="288"/>
      <c r="AX395" s="288"/>
      <c r="AY395" s="288"/>
      <c r="AZ395" s="288"/>
      <c r="BA395" s="288"/>
      <c r="BB395" s="288"/>
      <c r="BC395" s="288"/>
      <c r="BD395" s="288"/>
      <c r="BE395" s="288"/>
      <c r="BF395" s="288"/>
      <c r="BG395" s="288"/>
      <c r="BH395" s="288"/>
      <c r="BI395" s="288"/>
      <c r="BJ395" s="288"/>
      <c r="BK395" s="288"/>
      <c r="BL395" s="288"/>
      <c r="BM395" s="288"/>
      <c r="BN395" s="288"/>
      <c r="BO395" s="288"/>
      <c r="BP395" s="288"/>
      <c r="BQ395" s="288"/>
      <c r="BR395" s="288"/>
      <c r="BS395" s="288"/>
      <c r="BT395" s="288"/>
      <c r="BU395" s="288"/>
    </row>
    <row r="396" spans="1:133" s="288" customFormat="1">
      <c r="B396" s="354"/>
      <c r="C396" s="354"/>
      <c r="D396" s="354"/>
      <c r="E396" s="290"/>
      <c r="F396" s="290"/>
      <c r="G396" s="290"/>
      <c r="H396" s="290"/>
      <c r="I396" s="290"/>
      <c r="J396" s="290"/>
      <c r="K396" s="290"/>
      <c r="L396" s="290"/>
      <c r="M396" s="290"/>
      <c r="S396" s="265"/>
      <c r="T396" s="265"/>
      <c r="U396" s="265"/>
      <c r="V396" s="265"/>
      <c r="W396" s="265"/>
      <c r="X396" s="265"/>
      <c r="Y396" s="265"/>
      <c r="Z396" s="265"/>
      <c r="AA396" s="265"/>
      <c r="AB396" s="265"/>
      <c r="AC396" s="265"/>
      <c r="AD396" s="265"/>
      <c r="AE396" s="265"/>
      <c r="AF396" s="265"/>
      <c r="AG396" s="265"/>
      <c r="AH396" s="265"/>
      <c r="AI396" s="265"/>
      <c r="AJ396" s="265"/>
      <c r="AK396" s="265"/>
      <c r="AL396" s="265"/>
      <c r="AM396" s="265"/>
      <c r="AN396" s="265"/>
      <c r="AO396" s="265"/>
      <c r="AP396" s="265"/>
      <c r="AR396" s="265"/>
    </row>
    <row r="397" spans="1:133" s="288" customFormat="1">
      <c r="B397" s="354"/>
      <c r="C397" s="354"/>
      <c r="D397" s="354"/>
      <c r="E397" s="290"/>
      <c r="F397" s="290"/>
      <c r="G397" s="290"/>
      <c r="H397" s="290"/>
      <c r="I397" s="290"/>
      <c r="J397" s="290"/>
      <c r="K397" s="290"/>
      <c r="L397" s="290"/>
      <c r="M397" s="290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65"/>
      <c r="AJ397" s="265"/>
      <c r="AK397" s="265"/>
      <c r="AL397" s="265"/>
      <c r="AM397" s="265"/>
      <c r="AN397" s="265"/>
      <c r="AO397" s="265"/>
      <c r="AP397" s="265"/>
      <c r="AR397" s="265"/>
    </row>
    <row r="398" spans="1:133" s="288" customFormat="1">
      <c r="B398" s="354"/>
      <c r="C398" s="354"/>
      <c r="D398" s="354"/>
      <c r="E398" s="290"/>
      <c r="F398" s="290"/>
      <c r="G398" s="290"/>
      <c r="H398" s="290"/>
      <c r="I398" s="290"/>
      <c r="J398" s="290"/>
      <c r="K398" s="290"/>
      <c r="L398" s="290"/>
      <c r="M398" s="290"/>
      <c r="S398" s="265"/>
      <c r="T398" s="265"/>
      <c r="U398" s="265"/>
      <c r="V398" s="265"/>
      <c r="W398" s="265"/>
      <c r="X398" s="265"/>
      <c r="Y398" s="265"/>
      <c r="Z398" s="265"/>
      <c r="AA398" s="265"/>
      <c r="AB398" s="265"/>
      <c r="AC398" s="265"/>
      <c r="AD398" s="265"/>
      <c r="AE398" s="265"/>
      <c r="AF398" s="265"/>
      <c r="AG398" s="265"/>
      <c r="AH398" s="265"/>
      <c r="AI398" s="265"/>
      <c r="AJ398" s="265"/>
      <c r="AK398" s="265"/>
      <c r="AL398" s="265"/>
      <c r="AM398" s="265"/>
      <c r="AN398" s="265"/>
      <c r="AO398" s="265"/>
      <c r="AP398" s="265"/>
      <c r="AR398" s="265"/>
    </row>
    <row r="399" spans="1:133" s="288" customFormat="1">
      <c r="B399" s="354"/>
      <c r="C399" s="354"/>
      <c r="D399" s="354"/>
      <c r="E399" s="290"/>
      <c r="F399" s="290"/>
      <c r="G399" s="290"/>
      <c r="H399" s="290"/>
      <c r="I399" s="290"/>
      <c r="J399" s="290"/>
      <c r="K399" s="290"/>
      <c r="L399" s="290"/>
      <c r="M399" s="290"/>
      <c r="S399" s="265"/>
      <c r="T399" s="265"/>
      <c r="U399" s="265"/>
      <c r="V399" s="265"/>
      <c r="W399" s="265"/>
      <c r="X399" s="265"/>
      <c r="Y399" s="265"/>
      <c r="Z399" s="265"/>
      <c r="AA399" s="265"/>
      <c r="AB399" s="265"/>
      <c r="AC399" s="265"/>
      <c r="AD399" s="265"/>
      <c r="AE399" s="265"/>
      <c r="AF399" s="265"/>
      <c r="AG399" s="265"/>
      <c r="AH399" s="265"/>
      <c r="AI399" s="265"/>
      <c r="AJ399" s="265"/>
      <c r="AK399" s="265"/>
      <c r="AL399" s="265"/>
      <c r="AM399" s="265"/>
      <c r="AN399" s="265"/>
      <c r="AO399" s="265"/>
      <c r="AP399" s="265"/>
      <c r="AR399" s="265"/>
    </row>
    <row r="400" spans="1:133" s="288" customFormat="1">
      <c r="B400" s="354"/>
      <c r="C400" s="354"/>
      <c r="D400" s="354"/>
      <c r="E400" s="290"/>
      <c r="F400" s="290"/>
      <c r="G400" s="290"/>
      <c r="H400" s="290"/>
      <c r="I400" s="290"/>
      <c r="J400" s="290"/>
      <c r="K400" s="290"/>
      <c r="L400" s="290"/>
      <c r="M400" s="290"/>
      <c r="S400" s="265"/>
      <c r="T400" s="265"/>
      <c r="U400" s="265"/>
      <c r="V400" s="265"/>
      <c r="W400" s="265"/>
      <c r="X400" s="265"/>
      <c r="Y400" s="265"/>
      <c r="Z400" s="265"/>
      <c r="AA400" s="265"/>
      <c r="AB400" s="265"/>
      <c r="AC400" s="265"/>
      <c r="AD400" s="265"/>
      <c r="AE400" s="265"/>
      <c r="AF400" s="265"/>
      <c r="AG400" s="265"/>
      <c r="AH400" s="265"/>
      <c r="AI400" s="265"/>
      <c r="AJ400" s="265"/>
      <c r="AK400" s="265"/>
      <c r="AL400" s="265"/>
      <c r="AM400" s="265"/>
      <c r="AN400" s="265"/>
      <c r="AO400" s="265"/>
      <c r="AP400" s="265"/>
      <c r="AR400" s="265"/>
    </row>
    <row r="401" spans="2:44" s="288" customFormat="1">
      <c r="B401" s="354"/>
      <c r="C401" s="354"/>
      <c r="D401" s="354"/>
      <c r="E401" s="290"/>
      <c r="F401" s="290"/>
      <c r="G401" s="290"/>
      <c r="H401" s="290"/>
      <c r="I401" s="290"/>
      <c r="J401" s="290"/>
      <c r="K401" s="290"/>
      <c r="L401" s="290"/>
      <c r="M401" s="290"/>
      <c r="S401" s="265"/>
      <c r="T401" s="265"/>
      <c r="U401" s="265"/>
      <c r="V401" s="265"/>
      <c r="W401" s="265"/>
      <c r="X401" s="265"/>
      <c r="Y401" s="265"/>
      <c r="Z401" s="265"/>
      <c r="AA401" s="265"/>
      <c r="AB401" s="265"/>
      <c r="AC401" s="265"/>
      <c r="AD401" s="265"/>
      <c r="AE401" s="265"/>
      <c r="AF401" s="265"/>
      <c r="AG401" s="265"/>
      <c r="AH401" s="265"/>
      <c r="AI401" s="265"/>
      <c r="AJ401" s="265"/>
      <c r="AK401" s="265"/>
      <c r="AL401" s="265"/>
      <c r="AM401" s="265"/>
      <c r="AN401" s="265"/>
      <c r="AO401" s="265"/>
      <c r="AP401" s="265"/>
      <c r="AR401" s="265"/>
    </row>
    <row r="402" spans="2:44" s="288" customFormat="1">
      <c r="B402" s="354"/>
      <c r="C402" s="354"/>
      <c r="D402" s="354"/>
      <c r="E402" s="290"/>
      <c r="F402" s="290"/>
      <c r="G402" s="290"/>
      <c r="H402" s="290"/>
      <c r="I402" s="290"/>
      <c r="J402" s="290"/>
      <c r="K402" s="290"/>
      <c r="L402" s="290"/>
      <c r="M402" s="290"/>
      <c r="S402" s="265"/>
      <c r="T402" s="265"/>
      <c r="U402" s="265"/>
      <c r="V402" s="265"/>
      <c r="W402" s="265"/>
      <c r="X402" s="265"/>
      <c r="Y402" s="265"/>
      <c r="Z402" s="265"/>
      <c r="AA402" s="265"/>
      <c r="AB402" s="265"/>
      <c r="AC402" s="265"/>
      <c r="AD402" s="265"/>
      <c r="AE402" s="265"/>
      <c r="AF402" s="265"/>
      <c r="AG402" s="265"/>
      <c r="AH402" s="265"/>
      <c r="AI402" s="265"/>
      <c r="AJ402" s="265"/>
      <c r="AK402" s="265"/>
      <c r="AL402" s="265"/>
      <c r="AM402" s="265"/>
      <c r="AN402" s="265"/>
      <c r="AO402" s="265"/>
      <c r="AP402" s="265"/>
      <c r="AR402" s="265"/>
    </row>
    <row r="403" spans="2:44" s="288" customFormat="1">
      <c r="B403" s="354"/>
      <c r="C403" s="354"/>
      <c r="D403" s="354"/>
      <c r="E403" s="290"/>
      <c r="F403" s="290"/>
      <c r="G403" s="290"/>
      <c r="H403" s="290"/>
      <c r="I403" s="290"/>
      <c r="J403" s="290"/>
      <c r="K403" s="290"/>
      <c r="L403" s="290"/>
      <c r="M403" s="290"/>
      <c r="S403" s="265"/>
      <c r="T403" s="265"/>
      <c r="U403" s="265"/>
      <c r="V403" s="265"/>
      <c r="W403" s="265"/>
      <c r="X403" s="265"/>
      <c r="Y403" s="265"/>
      <c r="Z403" s="265"/>
      <c r="AA403" s="265"/>
      <c r="AB403" s="265"/>
      <c r="AC403" s="265"/>
      <c r="AD403" s="265"/>
      <c r="AE403" s="265"/>
      <c r="AF403" s="265"/>
      <c r="AG403" s="265"/>
      <c r="AH403" s="265"/>
      <c r="AI403" s="265"/>
      <c r="AJ403" s="265"/>
      <c r="AK403" s="265"/>
      <c r="AL403" s="265"/>
      <c r="AM403" s="265"/>
      <c r="AN403" s="265"/>
      <c r="AO403" s="265"/>
      <c r="AP403" s="265"/>
      <c r="AR403" s="265"/>
    </row>
    <row r="404" spans="2:44" s="288" customFormat="1">
      <c r="B404" s="354"/>
      <c r="C404" s="354"/>
      <c r="D404" s="354"/>
      <c r="E404" s="290"/>
      <c r="F404" s="290"/>
      <c r="G404" s="290"/>
      <c r="H404" s="290"/>
      <c r="I404" s="290"/>
      <c r="J404" s="290"/>
      <c r="K404" s="290"/>
      <c r="L404" s="290"/>
      <c r="M404" s="290"/>
      <c r="S404" s="265"/>
      <c r="T404" s="265"/>
      <c r="U404" s="265"/>
      <c r="V404" s="265"/>
      <c r="W404" s="265"/>
      <c r="X404" s="265"/>
      <c r="Y404" s="265"/>
      <c r="Z404" s="265"/>
      <c r="AA404" s="265"/>
      <c r="AB404" s="265"/>
      <c r="AC404" s="265"/>
      <c r="AD404" s="265"/>
      <c r="AE404" s="265"/>
      <c r="AF404" s="265"/>
      <c r="AG404" s="265"/>
      <c r="AH404" s="265"/>
      <c r="AI404" s="265"/>
      <c r="AJ404" s="265"/>
      <c r="AK404" s="265"/>
      <c r="AL404" s="265"/>
      <c r="AM404" s="265"/>
      <c r="AN404" s="265"/>
      <c r="AO404" s="265"/>
      <c r="AP404" s="265"/>
      <c r="AR404" s="265"/>
    </row>
    <row r="405" spans="2:44" s="288" customFormat="1">
      <c r="B405" s="354"/>
      <c r="C405" s="354"/>
      <c r="D405" s="354"/>
      <c r="E405" s="290"/>
      <c r="F405" s="290"/>
      <c r="G405" s="290"/>
      <c r="H405" s="290"/>
      <c r="I405" s="290"/>
      <c r="J405" s="290"/>
      <c r="K405" s="290"/>
      <c r="L405" s="290"/>
      <c r="M405" s="290"/>
      <c r="S405" s="265"/>
      <c r="T405" s="265"/>
      <c r="U405" s="265"/>
      <c r="V405" s="265"/>
      <c r="W405" s="265"/>
      <c r="X405" s="265"/>
      <c r="Y405" s="265"/>
      <c r="Z405" s="265"/>
      <c r="AA405" s="265"/>
      <c r="AB405" s="265"/>
      <c r="AC405" s="265"/>
      <c r="AD405" s="265"/>
      <c r="AE405" s="265"/>
      <c r="AF405" s="265"/>
      <c r="AG405" s="265"/>
      <c r="AH405" s="265"/>
      <c r="AI405" s="265"/>
      <c r="AJ405" s="265"/>
      <c r="AK405" s="265"/>
      <c r="AL405" s="265"/>
      <c r="AM405" s="265"/>
      <c r="AN405" s="265"/>
      <c r="AO405" s="265"/>
      <c r="AP405" s="265"/>
      <c r="AR405" s="265"/>
    </row>
    <row r="406" spans="2:44" s="288" customFormat="1">
      <c r="B406" s="354"/>
      <c r="C406" s="354"/>
      <c r="D406" s="354"/>
      <c r="E406" s="290"/>
      <c r="F406" s="290"/>
      <c r="G406" s="290"/>
      <c r="H406" s="290"/>
      <c r="I406" s="290"/>
      <c r="J406" s="290"/>
      <c r="K406" s="290"/>
      <c r="L406" s="290"/>
      <c r="M406" s="290"/>
      <c r="S406" s="265"/>
      <c r="T406" s="265"/>
      <c r="U406" s="265"/>
      <c r="V406" s="265"/>
      <c r="W406" s="265"/>
      <c r="X406" s="265"/>
      <c r="Y406" s="265"/>
      <c r="Z406" s="265"/>
      <c r="AA406" s="265"/>
      <c r="AB406" s="265"/>
      <c r="AC406" s="265"/>
      <c r="AD406" s="265"/>
      <c r="AE406" s="265"/>
      <c r="AF406" s="265"/>
      <c r="AG406" s="265"/>
      <c r="AH406" s="265"/>
      <c r="AI406" s="265"/>
      <c r="AJ406" s="265"/>
      <c r="AK406" s="265"/>
      <c r="AL406" s="265"/>
      <c r="AM406" s="265"/>
      <c r="AN406" s="265"/>
      <c r="AO406" s="265"/>
      <c r="AP406" s="265"/>
      <c r="AR406" s="265"/>
    </row>
    <row r="407" spans="2:44" s="288" customFormat="1">
      <c r="B407" s="354"/>
      <c r="C407" s="354"/>
      <c r="D407" s="354"/>
      <c r="E407" s="290"/>
      <c r="F407" s="290"/>
      <c r="G407" s="290"/>
      <c r="H407" s="290"/>
      <c r="I407" s="290"/>
      <c r="J407" s="290"/>
      <c r="K407" s="290"/>
      <c r="L407" s="290"/>
      <c r="M407" s="290"/>
      <c r="S407" s="265"/>
      <c r="T407" s="265"/>
      <c r="U407" s="265"/>
      <c r="V407" s="265"/>
      <c r="W407" s="265"/>
      <c r="X407" s="265"/>
      <c r="Y407" s="265"/>
      <c r="Z407" s="265"/>
      <c r="AA407" s="265"/>
      <c r="AB407" s="265"/>
      <c r="AC407" s="265"/>
      <c r="AD407" s="265"/>
      <c r="AE407" s="265"/>
      <c r="AF407" s="265"/>
      <c r="AG407" s="265"/>
      <c r="AH407" s="265"/>
      <c r="AI407" s="265"/>
      <c r="AJ407" s="265"/>
      <c r="AK407" s="265"/>
      <c r="AL407" s="265"/>
      <c r="AM407" s="265"/>
      <c r="AN407" s="265"/>
      <c r="AO407" s="265"/>
      <c r="AP407" s="265"/>
      <c r="AR407" s="265"/>
    </row>
    <row r="408" spans="2:44" s="288" customFormat="1">
      <c r="B408" s="354"/>
      <c r="C408" s="354"/>
      <c r="D408" s="354"/>
      <c r="E408" s="290"/>
      <c r="F408" s="290"/>
      <c r="G408" s="290"/>
      <c r="H408" s="290"/>
      <c r="I408" s="290"/>
      <c r="J408" s="290"/>
      <c r="K408" s="290"/>
      <c r="L408" s="290"/>
      <c r="M408" s="290"/>
      <c r="S408" s="265"/>
      <c r="T408" s="265"/>
      <c r="U408" s="265"/>
      <c r="V408" s="265"/>
      <c r="W408" s="265"/>
      <c r="X408" s="265"/>
      <c r="Y408" s="265"/>
      <c r="Z408" s="265"/>
      <c r="AA408" s="265"/>
      <c r="AB408" s="265"/>
      <c r="AC408" s="265"/>
      <c r="AD408" s="265"/>
      <c r="AE408" s="265"/>
      <c r="AF408" s="265"/>
      <c r="AG408" s="265"/>
      <c r="AH408" s="265"/>
      <c r="AI408" s="265"/>
      <c r="AJ408" s="265"/>
      <c r="AK408" s="265"/>
      <c r="AL408" s="265"/>
      <c r="AM408" s="265"/>
      <c r="AN408" s="265"/>
      <c r="AO408" s="265"/>
      <c r="AP408" s="265"/>
      <c r="AR408" s="265"/>
    </row>
    <row r="409" spans="2:44" s="288" customFormat="1">
      <c r="B409" s="354"/>
      <c r="C409" s="354"/>
      <c r="D409" s="354"/>
      <c r="E409" s="290"/>
      <c r="F409" s="290"/>
      <c r="G409" s="290"/>
      <c r="H409" s="290"/>
      <c r="I409" s="290"/>
      <c r="J409" s="290"/>
      <c r="K409" s="290"/>
      <c r="L409" s="290"/>
      <c r="M409" s="290"/>
      <c r="S409" s="265"/>
      <c r="T409" s="265"/>
      <c r="U409" s="265"/>
      <c r="V409" s="265"/>
      <c r="W409" s="265"/>
      <c r="X409" s="265"/>
      <c r="Y409" s="265"/>
      <c r="Z409" s="265"/>
      <c r="AA409" s="265"/>
      <c r="AB409" s="265"/>
      <c r="AC409" s="265"/>
      <c r="AD409" s="265"/>
      <c r="AE409" s="265"/>
      <c r="AF409" s="265"/>
      <c r="AG409" s="265"/>
      <c r="AH409" s="265"/>
      <c r="AI409" s="265"/>
      <c r="AJ409" s="265"/>
      <c r="AK409" s="265"/>
      <c r="AL409" s="265"/>
      <c r="AM409" s="265"/>
      <c r="AN409" s="265"/>
      <c r="AO409" s="265"/>
      <c r="AP409" s="265"/>
      <c r="AR409" s="265"/>
    </row>
    <row r="410" spans="2:44" s="288" customFormat="1">
      <c r="B410" s="354"/>
      <c r="C410" s="354"/>
      <c r="D410" s="354"/>
      <c r="E410" s="290"/>
      <c r="F410" s="290"/>
      <c r="G410" s="290"/>
      <c r="H410" s="290"/>
      <c r="I410" s="290"/>
      <c r="J410" s="290"/>
      <c r="K410" s="290"/>
      <c r="L410" s="290"/>
      <c r="M410" s="290"/>
      <c r="S410" s="265"/>
      <c r="T410" s="265"/>
      <c r="U410" s="265"/>
      <c r="V410" s="265"/>
      <c r="W410" s="265"/>
      <c r="X410" s="265"/>
      <c r="Y410" s="265"/>
      <c r="Z410" s="265"/>
      <c r="AA410" s="265"/>
      <c r="AB410" s="265"/>
      <c r="AC410" s="265"/>
      <c r="AD410" s="265"/>
      <c r="AE410" s="265"/>
      <c r="AF410" s="265"/>
      <c r="AG410" s="265"/>
      <c r="AH410" s="265"/>
      <c r="AI410" s="265"/>
      <c r="AJ410" s="265"/>
      <c r="AK410" s="265"/>
      <c r="AL410" s="265"/>
      <c r="AM410" s="265"/>
      <c r="AN410" s="265"/>
      <c r="AO410" s="265"/>
      <c r="AP410" s="265"/>
      <c r="AR410" s="265"/>
    </row>
    <row r="411" spans="2:44" s="288" customFormat="1">
      <c r="B411" s="354"/>
      <c r="C411" s="354"/>
      <c r="D411" s="354"/>
      <c r="E411" s="290"/>
      <c r="F411" s="290"/>
      <c r="G411" s="290"/>
      <c r="H411" s="290"/>
      <c r="I411" s="290"/>
      <c r="J411" s="290"/>
      <c r="K411" s="290"/>
      <c r="L411" s="290"/>
      <c r="M411" s="290"/>
      <c r="S411" s="265"/>
      <c r="T411" s="265"/>
      <c r="U411" s="265"/>
      <c r="V411" s="265"/>
      <c r="W411" s="265"/>
      <c r="X411" s="265"/>
      <c r="Y411" s="265"/>
      <c r="Z411" s="265"/>
      <c r="AA411" s="265"/>
      <c r="AB411" s="265"/>
      <c r="AC411" s="265"/>
      <c r="AD411" s="265"/>
      <c r="AE411" s="265"/>
      <c r="AF411" s="265"/>
      <c r="AG411" s="265"/>
      <c r="AH411" s="265"/>
      <c r="AI411" s="265"/>
      <c r="AJ411" s="265"/>
      <c r="AK411" s="265"/>
      <c r="AL411" s="265"/>
      <c r="AM411" s="265"/>
      <c r="AN411" s="265"/>
      <c r="AO411" s="265"/>
      <c r="AP411" s="265"/>
      <c r="AR411" s="265"/>
    </row>
    <row r="412" spans="2:44" s="288" customFormat="1">
      <c r="B412" s="354"/>
      <c r="C412" s="354"/>
      <c r="D412" s="354"/>
      <c r="E412" s="290"/>
      <c r="F412" s="290"/>
      <c r="G412" s="290"/>
      <c r="H412" s="290"/>
      <c r="I412" s="290"/>
      <c r="J412" s="290"/>
      <c r="K412" s="290"/>
      <c r="L412" s="290"/>
      <c r="M412" s="290"/>
      <c r="S412" s="265"/>
      <c r="T412" s="265"/>
      <c r="U412" s="265"/>
      <c r="V412" s="265"/>
      <c r="W412" s="265"/>
      <c r="X412" s="265"/>
      <c r="Y412" s="265"/>
      <c r="Z412" s="265"/>
      <c r="AA412" s="265"/>
      <c r="AB412" s="265"/>
      <c r="AC412" s="265"/>
      <c r="AD412" s="265"/>
      <c r="AE412" s="265"/>
      <c r="AF412" s="265"/>
      <c r="AG412" s="265"/>
      <c r="AH412" s="265"/>
      <c r="AI412" s="265"/>
      <c r="AJ412" s="265"/>
      <c r="AK412" s="265"/>
      <c r="AL412" s="265"/>
      <c r="AM412" s="265"/>
      <c r="AN412" s="265"/>
      <c r="AO412" s="265"/>
      <c r="AP412" s="265"/>
      <c r="AR412" s="265"/>
    </row>
    <row r="413" spans="2:44" s="288" customFormat="1">
      <c r="B413" s="354"/>
      <c r="C413" s="354"/>
      <c r="D413" s="354"/>
      <c r="E413" s="290"/>
      <c r="F413" s="290"/>
      <c r="G413" s="290"/>
      <c r="H413" s="290"/>
      <c r="I413" s="290"/>
      <c r="J413" s="290"/>
      <c r="K413" s="290"/>
      <c r="L413" s="290"/>
      <c r="M413" s="290"/>
      <c r="S413" s="265"/>
      <c r="T413" s="265"/>
      <c r="U413" s="265"/>
      <c r="V413" s="265"/>
      <c r="W413" s="265"/>
      <c r="X413" s="265"/>
      <c r="Y413" s="265"/>
      <c r="Z413" s="265"/>
      <c r="AA413" s="265"/>
      <c r="AB413" s="265"/>
      <c r="AC413" s="265"/>
      <c r="AD413" s="265"/>
      <c r="AE413" s="265"/>
      <c r="AF413" s="265"/>
      <c r="AG413" s="265"/>
      <c r="AH413" s="265"/>
      <c r="AI413" s="265"/>
      <c r="AJ413" s="265"/>
      <c r="AK413" s="265"/>
      <c r="AL413" s="265"/>
      <c r="AM413" s="265"/>
      <c r="AN413" s="265"/>
      <c r="AO413" s="265"/>
      <c r="AP413" s="265"/>
      <c r="AR413" s="265"/>
    </row>
    <row r="414" spans="2:44" s="288" customFormat="1">
      <c r="B414" s="354"/>
      <c r="C414" s="354"/>
      <c r="D414" s="354"/>
      <c r="E414" s="290"/>
      <c r="F414" s="290"/>
      <c r="G414" s="290"/>
      <c r="H414" s="290"/>
      <c r="I414" s="290"/>
      <c r="J414" s="290"/>
      <c r="K414" s="290"/>
      <c r="L414" s="290"/>
      <c r="M414" s="290"/>
      <c r="S414" s="265"/>
      <c r="T414" s="265"/>
      <c r="U414" s="265"/>
      <c r="V414" s="265"/>
      <c r="W414" s="265"/>
      <c r="X414" s="265"/>
      <c r="Y414" s="265"/>
      <c r="Z414" s="265"/>
      <c r="AA414" s="265"/>
      <c r="AB414" s="265"/>
      <c r="AC414" s="265"/>
      <c r="AD414" s="265"/>
      <c r="AE414" s="265"/>
      <c r="AF414" s="265"/>
      <c r="AG414" s="265"/>
      <c r="AH414" s="265"/>
      <c r="AI414" s="265"/>
      <c r="AJ414" s="265"/>
      <c r="AK414" s="265"/>
      <c r="AL414" s="265"/>
      <c r="AM414" s="265"/>
      <c r="AN414" s="265"/>
      <c r="AO414" s="265"/>
      <c r="AP414" s="265"/>
      <c r="AR414" s="265"/>
    </row>
    <row r="415" spans="2:44" s="288" customFormat="1">
      <c r="B415" s="354"/>
      <c r="C415" s="354"/>
      <c r="D415" s="354"/>
      <c r="E415" s="290"/>
      <c r="F415" s="290"/>
      <c r="G415" s="290"/>
      <c r="H415" s="290"/>
      <c r="I415" s="290"/>
      <c r="J415" s="290"/>
      <c r="K415" s="290"/>
      <c r="L415" s="290"/>
      <c r="M415" s="290"/>
      <c r="S415" s="265"/>
      <c r="T415" s="265"/>
      <c r="U415" s="265"/>
      <c r="V415" s="265"/>
      <c r="W415" s="265"/>
      <c r="X415" s="265"/>
      <c r="Y415" s="265"/>
      <c r="Z415" s="265"/>
      <c r="AA415" s="265"/>
      <c r="AB415" s="265"/>
      <c r="AC415" s="265"/>
      <c r="AD415" s="265"/>
      <c r="AE415" s="265"/>
      <c r="AF415" s="265"/>
      <c r="AG415" s="265"/>
      <c r="AH415" s="265"/>
      <c r="AI415" s="265"/>
      <c r="AJ415" s="265"/>
      <c r="AK415" s="265"/>
      <c r="AL415" s="265"/>
      <c r="AM415" s="265"/>
      <c r="AN415" s="265"/>
      <c r="AO415" s="265"/>
      <c r="AP415" s="265"/>
      <c r="AR415" s="265"/>
    </row>
    <row r="416" spans="2:44" s="288" customFormat="1">
      <c r="B416" s="354"/>
      <c r="C416" s="354"/>
      <c r="D416" s="354"/>
      <c r="E416" s="290"/>
      <c r="F416" s="290"/>
      <c r="G416" s="290"/>
      <c r="H416" s="290"/>
      <c r="I416" s="290"/>
      <c r="J416" s="290"/>
      <c r="K416" s="290"/>
      <c r="L416" s="290"/>
      <c r="M416" s="290"/>
      <c r="S416" s="265"/>
      <c r="T416" s="265"/>
      <c r="U416" s="265"/>
      <c r="V416" s="265"/>
      <c r="W416" s="265"/>
      <c r="X416" s="265"/>
      <c r="Y416" s="265"/>
      <c r="Z416" s="265"/>
      <c r="AA416" s="265"/>
      <c r="AB416" s="265"/>
      <c r="AC416" s="265"/>
      <c r="AD416" s="265"/>
      <c r="AE416" s="265"/>
      <c r="AF416" s="265"/>
      <c r="AG416" s="265"/>
      <c r="AH416" s="265"/>
      <c r="AI416" s="265"/>
      <c r="AJ416" s="265"/>
      <c r="AK416" s="265"/>
      <c r="AL416" s="265"/>
      <c r="AM416" s="265"/>
      <c r="AN416" s="265"/>
      <c r="AO416" s="265"/>
      <c r="AP416" s="265"/>
      <c r="AR416" s="265"/>
    </row>
    <row r="417" spans="2:44" s="288" customFormat="1">
      <c r="B417" s="354"/>
      <c r="C417" s="354"/>
      <c r="D417" s="354"/>
      <c r="E417" s="290"/>
      <c r="F417" s="290"/>
      <c r="G417" s="290"/>
      <c r="H417" s="290"/>
      <c r="I417" s="290"/>
      <c r="J417" s="290"/>
      <c r="K417" s="290"/>
      <c r="L417" s="290"/>
      <c r="M417" s="290"/>
      <c r="S417" s="265"/>
      <c r="T417" s="265"/>
      <c r="U417" s="265"/>
      <c r="V417" s="265"/>
      <c r="W417" s="265"/>
      <c r="X417" s="265"/>
      <c r="Y417" s="265"/>
      <c r="Z417" s="265"/>
      <c r="AA417" s="265"/>
      <c r="AB417" s="265"/>
      <c r="AC417" s="265"/>
      <c r="AD417" s="265"/>
      <c r="AE417" s="265"/>
      <c r="AF417" s="265"/>
      <c r="AG417" s="265"/>
      <c r="AH417" s="265"/>
      <c r="AI417" s="265"/>
      <c r="AJ417" s="265"/>
      <c r="AK417" s="265"/>
      <c r="AL417" s="265"/>
      <c r="AM417" s="265"/>
      <c r="AN417" s="265"/>
      <c r="AO417" s="265"/>
      <c r="AP417" s="265"/>
      <c r="AR417" s="265"/>
    </row>
    <row r="418" spans="2:44" s="288" customFormat="1">
      <c r="B418" s="354"/>
      <c r="C418" s="354"/>
      <c r="D418" s="354"/>
      <c r="E418" s="290"/>
      <c r="F418" s="290"/>
      <c r="G418" s="290"/>
      <c r="H418" s="290"/>
      <c r="I418" s="290"/>
      <c r="J418" s="290"/>
      <c r="K418" s="290"/>
      <c r="L418" s="290"/>
      <c r="M418" s="290"/>
      <c r="S418" s="265"/>
      <c r="T418" s="265"/>
      <c r="U418" s="265"/>
      <c r="V418" s="265"/>
      <c r="W418" s="265"/>
      <c r="X418" s="265"/>
      <c r="Y418" s="265"/>
      <c r="Z418" s="265"/>
      <c r="AA418" s="265"/>
      <c r="AB418" s="265"/>
      <c r="AC418" s="265"/>
      <c r="AD418" s="265"/>
      <c r="AE418" s="265"/>
      <c r="AF418" s="265"/>
      <c r="AG418" s="265"/>
      <c r="AH418" s="265"/>
      <c r="AI418" s="265"/>
      <c r="AJ418" s="265"/>
      <c r="AK418" s="265"/>
      <c r="AL418" s="265"/>
      <c r="AM418" s="265"/>
      <c r="AN418" s="265"/>
      <c r="AO418" s="265"/>
      <c r="AP418" s="265"/>
      <c r="AR418" s="265"/>
    </row>
    <row r="419" spans="2:44" s="288" customFormat="1">
      <c r="B419" s="354"/>
      <c r="C419" s="354"/>
      <c r="D419" s="354"/>
      <c r="E419" s="290"/>
      <c r="F419" s="290"/>
      <c r="G419" s="290"/>
      <c r="H419" s="290"/>
      <c r="I419" s="290"/>
      <c r="J419" s="290"/>
      <c r="K419" s="290"/>
      <c r="L419" s="290"/>
      <c r="M419" s="290"/>
      <c r="S419" s="265"/>
      <c r="T419" s="265"/>
      <c r="U419" s="265"/>
      <c r="V419" s="265"/>
      <c r="W419" s="265"/>
      <c r="X419" s="265"/>
      <c r="Y419" s="265"/>
      <c r="Z419" s="265"/>
      <c r="AA419" s="265"/>
      <c r="AB419" s="265"/>
      <c r="AC419" s="265"/>
      <c r="AD419" s="265"/>
      <c r="AE419" s="265"/>
      <c r="AF419" s="265"/>
      <c r="AG419" s="265"/>
      <c r="AH419" s="265"/>
      <c r="AI419" s="265"/>
      <c r="AJ419" s="265"/>
      <c r="AK419" s="265"/>
      <c r="AL419" s="265"/>
      <c r="AM419" s="265"/>
      <c r="AN419" s="265"/>
      <c r="AO419" s="265"/>
      <c r="AP419" s="265"/>
      <c r="AR419" s="265"/>
    </row>
    <row r="420" spans="2:44" s="288" customFormat="1">
      <c r="B420" s="354"/>
      <c r="C420" s="354"/>
      <c r="D420" s="354"/>
      <c r="E420" s="290"/>
      <c r="F420" s="290"/>
      <c r="G420" s="290"/>
      <c r="H420" s="290"/>
      <c r="I420" s="290"/>
      <c r="J420" s="290"/>
      <c r="K420" s="290"/>
      <c r="L420" s="290"/>
      <c r="M420" s="290"/>
      <c r="S420" s="265"/>
      <c r="T420" s="265"/>
      <c r="U420" s="265"/>
      <c r="V420" s="265"/>
      <c r="W420" s="265"/>
      <c r="X420" s="265"/>
      <c r="Y420" s="265"/>
      <c r="Z420" s="265"/>
      <c r="AA420" s="265"/>
      <c r="AB420" s="265"/>
      <c r="AC420" s="265"/>
      <c r="AD420" s="265"/>
      <c r="AE420" s="265"/>
      <c r="AF420" s="265"/>
      <c r="AG420" s="265"/>
      <c r="AH420" s="265"/>
      <c r="AI420" s="265"/>
      <c r="AJ420" s="265"/>
      <c r="AK420" s="265"/>
      <c r="AL420" s="265"/>
      <c r="AM420" s="265"/>
      <c r="AN420" s="265"/>
      <c r="AO420" s="265"/>
      <c r="AP420" s="265"/>
      <c r="AR420" s="265"/>
    </row>
    <row r="421" spans="2:44" s="288" customFormat="1">
      <c r="B421" s="354"/>
      <c r="C421" s="354"/>
      <c r="D421" s="354"/>
      <c r="E421" s="290"/>
      <c r="F421" s="290"/>
      <c r="G421" s="290"/>
      <c r="H421" s="290"/>
      <c r="I421" s="290"/>
      <c r="J421" s="290"/>
      <c r="K421" s="290"/>
      <c r="L421" s="290"/>
      <c r="M421" s="290"/>
      <c r="S421" s="265"/>
      <c r="T421" s="265"/>
      <c r="U421" s="265"/>
      <c r="V421" s="265"/>
      <c r="W421" s="265"/>
      <c r="X421" s="265"/>
      <c r="Y421" s="265"/>
      <c r="Z421" s="265"/>
      <c r="AA421" s="265"/>
      <c r="AB421" s="265"/>
      <c r="AC421" s="265"/>
      <c r="AD421" s="265"/>
      <c r="AE421" s="265"/>
      <c r="AF421" s="265"/>
      <c r="AG421" s="265"/>
      <c r="AH421" s="265"/>
      <c r="AI421" s="265"/>
      <c r="AJ421" s="265"/>
      <c r="AK421" s="265"/>
      <c r="AL421" s="265"/>
      <c r="AM421" s="265"/>
      <c r="AN421" s="265"/>
      <c r="AO421" s="265"/>
      <c r="AP421" s="265"/>
      <c r="AR421" s="265"/>
    </row>
    <row r="422" spans="2:44" s="288" customFormat="1">
      <c r="B422" s="354"/>
      <c r="C422" s="354"/>
      <c r="D422" s="354"/>
      <c r="E422" s="290"/>
      <c r="F422" s="290"/>
      <c r="G422" s="290"/>
      <c r="H422" s="290"/>
      <c r="I422" s="290"/>
      <c r="J422" s="290"/>
      <c r="K422" s="290"/>
      <c r="L422" s="290"/>
      <c r="M422" s="290"/>
      <c r="S422" s="265"/>
      <c r="T422" s="265"/>
      <c r="U422" s="265"/>
      <c r="V422" s="265"/>
      <c r="W422" s="265"/>
      <c r="X422" s="265"/>
      <c r="Y422" s="265"/>
      <c r="Z422" s="265"/>
      <c r="AA422" s="265"/>
      <c r="AB422" s="265"/>
      <c r="AC422" s="265"/>
      <c r="AD422" s="265"/>
      <c r="AE422" s="265"/>
      <c r="AF422" s="265"/>
      <c r="AG422" s="265"/>
      <c r="AH422" s="265"/>
      <c r="AI422" s="265"/>
      <c r="AJ422" s="265"/>
      <c r="AK422" s="265"/>
      <c r="AL422" s="265"/>
      <c r="AM422" s="265"/>
      <c r="AN422" s="265"/>
      <c r="AO422" s="265"/>
      <c r="AP422" s="265"/>
      <c r="AR422" s="265"/>
    </row>
    <row r="423" spans="2:44" s="288" customFormat="1">
      <c r="B423" s="354"/>
      <c r="C423" s="354"/>
      <c r="D423" s="354"/>
      <c r="E423" s="290"/>
      <c r="F423" s="290"/>
      <c r="G423" s="290"/>
      <c r="H423" s="290"/>
      <c r="I423" s="290"/>
      <c r="J423" s="290"/>
      <c r="K423" s="290"/>
      <c r="L423" s="290"/>
      <c r="M423" s="290"/>
      <c r="S423" s="265"/>
      <c r="T423" s="265"/>
      <c r="U423" s="265"/>
      <c r="V423" s="265"/>
      <c r="W423" s="265"/>
      <c r="X423" s="265"/>
      <c r="Y423" s="265"/>
      <c r="Z423" s="265"/>
      <c r="AA423" s="265"/>
      <c r="AB423" s="265"/>
      <c r="AC423" s="265"/>
      <c r="AD423" s="265"/>
      <c r="AE423" s="265"/>
      <c r="AF423" s="265"/>
      <c r="AG423" s="265"/>
      <c r="AH423" s="265"/>
      <c r="AI423" s="265"/>
      <c r="AJ423" s="265"/>
      <c r="AK423" s="265"/>
      <c r="AL423" s="265"/>
      <c r="AM423" s="265"/>
      <c r="AN423" s="265"/>
      <c r="AO423" s="265"/>
      <c r="AP423" s="265"/>
      <c r="AR423" s="265"/>
    </row>
    <row r="424" spans="2:44" s="288" customFormat="1">
      <c r="B424" s="354"/>
      <c r="C424" s="354"/>
      <c r="D424" s="354"/>
      <c r="E424" s="290"/>
      <c r="F424" s="290"/>
      <c r="G424" s="290"/>
      <c r="H424" s="290"/>
      <c r="I424" s="290"/>
      <c r="J424" s="290"/>
      <c r="K424" s="290"/>
      <c r="L424" s="290"/>
      <c r="M424" s="290"/>
      <c r="S424" s="265"/>
      <c r="T424" s="265"/>
      <c r="U424" s="265"/>
      <c r="V424" s="265"/>
      <c r="W424" s="265"/>
      <c r="X424" s="265"/>
      <c r="Y424" s="265"/>
      <c r="Z424" s="265"/>
      <c r="AA424" s="265"/>
      <c r="AB424" s="265"/>
      <c r="AC424" s="265"/>
      <c r="AD424" s="265"/>
      <c r="AE424" s="265"/>
      <c r="AF424" s="265"/>
      <c r="AG424" s="265"/>
      <c r="AH424" s="265"/>
      <c r="AI424" s="265"/>
      <c r="AJ424" s="265"/>
      <c r="AK424" s="265"/>
      <c r="AL424" s="265"/>
      <c r="AM424" s="265"/>
      <c r="AN424" s="265"/>
      <c r="AO424" s="265"/>
      <c r="AP424" s="265"/>
      <c r="AR424" s="265"/>
    </row>
    <row r="425" spans="2:44" s="288" customFormat="1">
      <c r="B425" s="354"/>
      <c r="C425" s="354"/>
      <c r="D425" s="354"/>
      <c r="E425" s="290"/>
      <c r="F425" s="290"/>
      <c r="G425" s="290"/>
      <c r="H425" s="290"/>
      <c r="I425" s="290"/>
      <c r="J425" s="290"/>
      <c r="K425" s="290"/>
      <c r="L425" s="290"/>
      <c r="M425" s="290"/>
      <c r="S425" s="265"/>
      <c r="T425" s="265"/>
      <c r="U425" s="265"/>
      <c r="V425" s="265"/>
      <c r="W425" s="265"/>
      <c r="X425" s="265"/>
      <c r="Y425" s="265"/>
      <c r="Z425" s="265"/>
      <c r="AA425" s="265"/>
      <c r="AB425" s="265"/>
      <c r="AC425" s="265"/>
      <c r="AD425" s="265"/>
      <c r="AE425" s="265"/>
      <c r="AF425" s="265"/>
      <c r="AG425" s="265"/>
      <c r="AH425" s="265"/>
      <c r="AI425" s="265"/>
      <c r="AJ425" s="265"/>
      <c r="AK425" s="265"/>
      <c r="AL425" s="265"/>
      <c r="AM425" s="265"/>
      <c r="AN425" s="265"/>
      <c r="AO425" s="265"/>
      <c r="AP425" s="265"/>
      <c r="AR425" s="265"/>
    </row>
    <row r="426" spans="2:44" s="288" customFormat="1">
      <c r="B426" s="354"/>
      <c r="C426" s="354"/>
      <c r="D426" s="354"/>
      <c r="E426" s="290"/>
      <c r="F426" s="290"/>
      <c r="G426" s="290"/>
      <c r="H426" s="290"/>
      <c r="I426" s="290"/>
      <c r="J426" s="290"/>
      <c r="K426" s="290"/>
      <c r="L426" s="290"/>
      <c r="M426" s="290"/>
      <c r="S426" s="265"/>
      <c r="T426" s="265"/>
      <c r="U426" s="265"/>
      <c r="V426" s="265"/>
      <c r="W426" s="265"/>
      <c r="X426" s="265"/>
      <c r="Y426" s="265"/>
      <c r="Z426" s="265"/>
      <c r="AA426" s="265"/>
      <c r="AB426" s="265"/>
      <c r="AC426" s="265"/>
      <c r="AD426" s="265"/>
      <c r="AE426" s="265"/>
      <c r="AF426" s="265"/>
      <c r="AG426" s="265"/>
      <c r="AH426" s="265"/>
      <c r="AI426" s="265"/>
      <c r="AJ426" s="265"/>
      <c r="AK426" s="265"/>
      <c r="AL426" s="265"/>
      <c r="AM426" s="265"/>
      <c r="AN426" s="265"/>
      <c r="AO426" s="265"/>
      <c r="AP426" s="265"/>
      <c r="AR426" s="265"/>
    </row>
    <row r="427" spans="2:44" s="288" customFormat="1">
      <c r="B427" s="354"/>
      <c r="C427" s="354"/>
      <c r="D427" s="354"/>
      <c r="E427" s="290"/>
      <c r="F427" s="290"/>
      <c r="G427" s="290"/>
      <c r="H427" s="290"/>
      <c r="I427" s="290"/>
      <c r="J427" s="290"/>
      <c r="K427" s="290"/>
      <c r="L427" s="290"/>
      <c r="M427" s="290"/>
      <c r="S427" s="265"/>
      <c r="T427" s="265"/>
      <c r="U427" s="265"/>
      <c r="V427" s="265"/>
      <c r="W427" s="265"/>
      <c r="X427" s="265"/>
      <c r="Y427" s="265"/>
      <c r="Z427" s="265"/>
      <c r="AA427" s="265"/>
      <c r="AB427" s="265"/>
      <c r="AC427" s="265"/>
      <c r="AD427" s="265"/>
      <c r="AE427" s="265"/>
      <c r="AF427" s="265"/>
      <c r="AG427" s="265"/>
      <c r="AH427" s="265"/>
      <c r="AI427" s="265"/>
      <c r="AJ427" s="265"/>
      <c r="AK427" s="265"/>
      <c r="AL427" s="265"/>
      <c r="AM427" s="265"/>
      <c r="AN427" s="265"/>
      <c r="AO427" s="265"/>
      <c r="AP427" s="265"/>
      <c r="AR427" s="265"/>
    </row>
    <row r="428" spans="2:44" s="288" customFormat="1">
      <c r="B428" s="354"/>
      <c r="C428" s="354"/>
      <c r="D428" s="354"/>
      <c r="E428" s="290"/>
      <c r="F428" s="290"/>
      <c r="G428" s="290"/>
      <c r="H428" s="290"/>
      <c r="I428" s="290"/>
      <c r="J428" s="290"/>
      <c r="K428" s="290"/>
      <c r="L428" s="290"/>
      <c r="M428" s="290"/>
      <c r="S428" s="265"/>
      <c r="T428" s="265"/>
      <c r="U428" s="265"/>
      <c r="V428" s="265"/>
      <c r="W428" s="265"/>
      <c r="X428" s="265"/>
      <c r="Y428" s="265"/>
      <c r="Z428" s="265"/>
      <c r="AA428" s="265"/>
      <c r="AB428" s="265"/>
      <c r="AC428" s="265"/>
      <c r="AD428" s="265"/>
      <c r="AE428" s="265"/>
      <c r="AF428" s="265"/>
      <c r="AG428" s="265"/>
      <c r="AH428" s="265"/>
      <c r="AI428" s="265"/>
      <c r="AJ428" s="265"/>
      <c r="AK428" s="265"/>
      <c r="AL428" s="265"/>
      <c r="AM428" s="265"/>
      <c r="AN428" s="265"/>
      <c r="AO428" s="265"/>
      <c r="AP428" s="265"/>
      <c r="AR428" s="265"/>
    </row>
    <row r="429" spans="2:44" s="288" customFormat="1">
      <c r="B429" s="354"/>
      <c r="C429" s="354"/>
      <c r="D429" s="354"/>
      <c r="E429" s="290"/>
      <c r="F429" s="290"/>
      <c r="G429" s="290"/>
      <c r="H429" s="290"/>
      <c r="I429" s="290"/>
      <c r="J429" s="290"/>
      <c r="K429" s="290"/>
      <c r="L429" s="290"/>
      <c r="M429" s="290"/>
      <c r="S429" s="265"/>
      <c r="T429" s="265"/>
      <c r="U429" s="265"/>
      <c r="V429" s="265"/>
      <c r="W429" s="265"/>
      <c r="X429" s="265"/>
      <c r="Y429" s="265"/>
      <c r="Z429" s="265"/>
      <c r="AA429" s="265"/>
      <c r="AB429" s="265"/>
      <c r="AC429" s="265"/>
      <c r="AD429" s="265"/>
      <c r="AE429" s="265"/>
      <c r="AF429" s="265"/>
      <c r="AG429" s="265"/>
      <c r="AH429" s="265"/>
      <c r="AI429" s="265"/>
      <c r="AJ429" s="265"/>
      <c r="AK429" s="265"/>
      <c r="AL429" s="265"/>
      <c r="AM429" s="265"/>
      <c r="AN429" s="265"/>
      <c r="AO429" s="265"/>
      <c r="AP429" s="265"/>
      <c r="AR429" s="265"/>
    </row>
    <row r="430" spans="2:44" s="288" customFormat="1">
      <c r="B430" s="354"/>
      <c r="C430" s="354"/>
      <c r="D430" s="354"/>
      <c r="E430" s="290"/>
      <c r="F430" s="290"/>
      <c r="G430" s="290"/>
      <c r="H430" s="290"/>
      <c r="I430" s="290"/>
      <c r="J430" s="290"/>
      <c r="K430" s="290"/>
      <c r="L430" s="290"/>
      <c r="M430" s="290"/>
      <c r="S430" s="265"/>
      <c r="T430" s="265"/>
      <c r="U430" s="265"/>
      <c r="V430" s="265"/>
      <c r="W430" s="265"/>
      <c r="X430" s="265"/>
      <c r="Y430" s="265"/>
      <c r="Z430" s="265"/>
      <c r="AA430" s="265"/>
      <c r="AB430" s="265"/>
      <c r="AC430" s="265"/>
      <c r="AD430" s="265"/>
      <c r="AE430" s="265"/>
      <c r="AF430" s="265"/>
      <c r="AG430" s="265"/>
      <c r="AH430" s="265"/>
      <c r="AI430" s="265"/>
      <c r="AJ430" s="265"/>
      <c r="AK430" s="265"/>
      <c r="AL430" s="265"/>
      <c r="AM430" s="265"/>
      <c r="AN430" s="265"/>
      <c r="AO430" s="265"/>
      <c r="AP430" s="265"/>
      <c r="AR430" s="265"/>
    </row>
    <row r="431" spans="2:44" s="288" customFormat="1">
      <c r="B431" s="354"/>
      <c r="C431" s="354"/>
      <c r="D431" s="354"/>
      <c r="E431" s="290"/>
      <c r="F431" s="290"/>
      <c r="G431" s="290"/>
      <c r="H431" s="290"/>
      <c r="I431" s="290"/>
      <c r="J431" s="290"/>
      <c r="K431" s="290"/>
      <c r="L431" s="290"/>
      <c r="M431" s="290"/>
      <c r="S431" s="265"/>
      <c r="T431" s="265"/>
      <c r="U431" s="265"/>
      <c r="V431" s="265"/>
      <c r="W431" s="265"/>
      <c r="X431" s="265"/>
      <c r="Y431" s="265"/>
      <c r="Z431" s="265"/>
      <c r="AA431" s="265"/>
      <c r="AB431" s="265"/>
      <c r="AC431" s="265"/>
      <c r="AD431" s="265"/>
      <c r="AE431" s="265"/>
      <c r="AF431" s="265"/>
      <c r="AG431" s="265"/>
      <c r="AH431" s="265"/>
      <c r="AI431" s="265"/>
      <c r="AJ431" s="265"/>
      <c r="AK431" s="265"/>
      <c r="AL431" s="265"/>
      <c r="AM431" s="265"/>
      <c r="AN431" s="265"/>
      <c r="AO431" s="265"/>
      <c r="AP431" s="265"/>
      <c r="AR431" s="265"/>
    </row>
    <row r="432" spans="2:44" s="288" customFormat="1">
      <c r="B432" s="354"/>
      <c r="C432" s="354"/>
      <c r="D432" s="354"/>
      <c r="E432" s="290"/>
      <c r="F432" s="290"/>
      <c r="G432" s="290"/>
      <c r="H432" s="290"/>
      <c r="I432" s="290"/>
      <c r="J432" s="290"/>
      <c r="K432" s="290"/>
      <c r="L432" s="290"/>
      <c r="M432" s="290"/>
      <c r="S432" s="265"/>
      <c r="T432" s="265"/>
      <c r="U432" s="265"/>
      <c r="V432" s="265"/>
      <c r="W432" s="265"/>
      <c r="X432" s="265"/>
      <c r="Y432" s="265"/>
      <c r="Z432" s="265"/>
      <c r="AA432" s="265"/>
      <c r="AB432" s="265"/>
      <c r="AC432" s="265"/>
      <c r="AD432" s="265"/>
      <c r="AE432" s="265"/>
      <c r="AF432" s="265"/>
      <c r="AG432" s="265"/>
      <c r="AH432" s="265"/>
      <c r="AI432" s="265"/>
      <c r="AJ432" s="265"/>
      <c r="AK432" s="265"/>
      <c r="AL432" s="265"/>
      <c r="AM432" s="265"/>
      <c r="AN432" s="265"/>
      <c r="AO432" s="265"/>
      <c r="AP432" s="265"/>
      <c r="AR432" s="265"/>
    </row>
    <row r="433" spans="2:44" s="288" customFormat="1">
      <c r="B433" s="354"/>
      <c r="C433" s="354"/>
      <c r="D433" s="354"/>
      <c r="E433" s="290"/>
      <c r="F433" s="290"/>
      <c r="G433" s="290"/>
      <c r="H433" s="290"/>
      <c r="I433" s="290"/>
      <c r="J433" s="290"/>
      <c r="K433" s="290"/>
      <c r="L433" s="290"/>
      <c r="M433" s="290"/>
      <c r="S433" s="265"/>
      <c r="T433" s="265"/>
      <c r="U433" s="265"/>
      <c r="V433" s="265"/>
      <c r="W433" s="265"/>
      <c r="X433" s="265"/>
      <c r="Y433" s="265"/>
      <c r="Z433" s="265"/>
      <c r="AA433" s="265"/>
      <c r="AB433" s="265"/>
      <c r="AC433" s="265"/>
      <c r="AD433" s="265"/>
      <c r="AE433" s="265"/>
      <c r="AF433" s="265"/>
      <c r="AG433" s="265"/>
      <c r="AH433" s="265"/>
      <c r="AI433" s="265"/>
      <c r="AJ433" s="265"/>
      <c r="AK433" s="265"/>
      <c r="AL433" s="265"/>
      <c r="AM433" s="265"/>
      <c r="AN433" s="265"/>
      <c r="AO433" s="265"/>
      <c r="AP433" s="265"/>
      <c r="AR433" s="265"/>
    </row>
    <row r="434" spans="2:44" s="288" customFormat="1">
      <c r="B434" s="354"/>
      <c r="C434" s="354"/>
      <c r="D434" s="354"/>
      <c r="E434" s="290"/>
      <c r="F434" s="290"/>
      <c r="G434" s="290"/>
      <c r="H434" s="290"/>
      <c r="I434" s="290"/>
      <c r="J434" s="290"/>
      <c r="K434" s="290"/>
      <c r="L434" s="290"/>
      <c r="M434" s="290"/>
      <c r="S434" s="265"/>
      <c r="T434" s="265"/>
      <c r="U434" s="265"/>
      <c r="V434" s="265"/>
      <c r="W434" s="265"/>
      <c r="X434" s="265"/>
      <c r="Y434" s="265"/>
      <c r="Z434" s="265"/>
      <c r="AA434" s="265"/>
      <c r="AB434" s="265"/>
      <c r="AC434" s="265"/>
      <c r="AD434" s="265"/>
      <c r="AE434" s="265"/>
      <c r="AF434" s="265"/>
      <c r="AG434" s="265"/>
      <c r="AH434" s="265"/>
      <c r="AI434" s="265"/>
      <c r="AJ434" s="265"/>
      <c r="AK434" s="265"/>
      <c r="AL434" s="265"/>
      <c r="AM434" s="265"/>
      <c r="AN434" s="265"/>
      <c r="AO434" s="265"/>
      <c r="AP434" s="265"/>
      <c r="AR434" s="265"/>
    </row>
    <row r="435" spans="2:44" s="288" customFormat="1">
      <c r="B435" s="354"/>
      <c r="C435" s="354"/>
      <c r="D435" s="354"/>
      <c r="E435" s="290"/>
      <c r="F435" s="290"/>
      <c r="G435" s="290"/>
      <c r="H435" s="290"/>
      <c r="I435" s="290"/>
      <c r="J435" s="290"/>
      <c r="K435" s="290"/>
      <c r="L435" s="290"/>
      <c r="M435" s="290"/>
      <c r="S435" s="265"/>
      <c r="T435" s="265"/>
      <c r="U435" s="265"/>
      <c r="V435" s="265"/>
      <c r="W435" s="265"/>
      <c r="X435" s="265"/>
      <c r="Y435" s="265"/>
      <c r="Z435" s="265"/>
      <c r="AA435" s="265"/>
      <c r="AB435" s="265"/>
      <c r="AC435" s="265"/>
      <c r="AD435" s="265"/>
      <c r="AE435" s="265"/>
      <c r="AF435" s="265"/>
      <c r="AG435" s="265"/>
      <c r="AH435" s="265"/>
      <c r="AI435" s="265"/>
      <c r="AJ435" s="265"/>
      <c r="AK435" s="265"/>
      <c r="AL435" s="265"/>
      <c r="AM435" s="265"/>
      <c r="AN435" s="265"/>
      <c r="AO435" s="265"/>
      <c r="AP435" s="265"/>
      <c r="AR435" s="265"/>
    </row>
    <row r="436" spans="2:44" s="288" customFormat="1">
      <c r="B436" s="354"/>
      <c r="C436" s="354"/>
      <c r="D436" s="354"/>
      <c r="E436" s="290"/>
      <c r="F436" s="290"/>
      <c r="G436" s="290"/>
      <c r="H436" s="290"/>
      <c r="I436" s="290"/>
      <c r="J436" s="290"/>
      <c r="K436" s="290"/>
      <c r="L436" s="290"/>
      <c r="M436" s="290"/>
      <c r="S436" s="265"/>
      <c r="T436" s="265"/>
      <c r="U436" s="265"/>
      <c r="V436" s="265"/>
      <c r="W436" s="265"/>
      <c r="X436" s="265"/>
      <c r="Y436" s="265"/>
      <c r="Z436" s="265"/>
      <c r="AA436" s="265"/>
      <c r="AB436" s="265"/>
      <c r="AC436" s="265"/>
      <c r="AD436" s="265"/>
      <c r="AE436" s="265"/>
      <c r="AF436" s="265"/>
      <c r="AG436" s="265"/>
      <c r="AH436" s="265"/>
      <c r="AI436" s="265"/>
      <c r="AJ436" s="265"/>
      <c r="AK436" s="265"/>
      <c r="AL436" s="265"/>
      <c r="AM436" s="265"/>
      <c r="AN436" s="265"/>
      <c r="AO436" s="265"/>
      <c r="AP436" s="265"/>
      <c r="AR436" s="265"/>
    </row>
    <row r="437" spans="2:44" s="288" customFormat="1">
      <c r="B437" s="354"/>
      <c r="C437" s="354"/>
      <c r="D437" s="354"/>
      <c r="E437" s="290"/>
      <c r="F437" s="290"/>
      <c r="G437" s="290"/>
      <c r="H437" s="290"/>
      <c r="I437" s="290"/>
      <c r="J437" s="290"/>
      <c r="K437" s="290"/>
      <c r="L437" s="290"/>
      <c r="M437" s="290"/>
      <c r="S437" s="265"/>
      <c r="T437" s="265"/>
      <c r="U437" s="265"/>
      <c r="V437" s="265"/>
      <c r="W437" s="265"/>
      <c r="X437" s="265"/>
      <c r="Y437" s="265"/>
      <c r="Z437" s="265"/>
      <c r="AA437" s="265"/>
      <c r="AB437" s="265"/>
      <c r="AC437" s="265"/>
      <c r="AD437" s="265"/>
      <c r="AE437" s="265"/>
      <c r="AF437" s="265"/>
      <c r="AG437" s="265"/>
      <c r="AH437" s="265"/>
      <c r="AI437" s="265"/>
      <c r="AJ437" s="265"/>
      <c r="AK437" s="265"/>
      <c r="AL437" s="265"/>
      <c r="AM437" s="265"/>
      <c r="AN437" s="265"/>
      <c r="AO437" s="265"/>
      <c r="AP437" s="265"/>
      <c r="AR437" s="265"/>
    </row>
    <row r="438" spans="2:44" s="288" customFormat="1">
      <c r="B438" s="354"/>
      <c r="C438" s="354"/>
      <c r="D438" s="354"/>
      <c r="E438" s="290"/>
      <c r="F438" s="290"/>
      <c r="G438" s="290"/>
      <c r="H438" s="290"/>
      <c r="I438" s="290"/>
      <c r="J438" s="290"/>
      <c r="K438" s="290"/>
      <c r="L438" s="290"/>
      <c r="M438" s="290"/>
      <c r="S438" s="265"/>
      <c r="T438" s="265"/>
      <c r="U438" s="265"/>
      <c r="V438" s="265"/>
      <c r="W438" s="265"/>
      <c r="X438" s="265"/>
      <c r="Y438" s="265"/>
      <c r="Z438" s="265"/>
      <c r="AA438" s="265"/>
      <c r="AB438" s="265"/>
      <c r="AC438" s="265"/>
      <c r="AD438" s="265"/>
      <c r="AE438" s="265"/>
      <c r="AF438" s="265"/>
      <c r="AG438" s="265"/>
      <c r="AH438" s="265"/>
      <c r="AI438" s="265"/>
      <c r="AJ438" s="265"/>
      <c r="AK438" s="265"/>
      <c r="AL438" s="265"/>
      <c r="AM438" s="265"/>
      <c r="AN438" s="265"/>
      <c r="AO438" s="265"/>
      <c r="AP438" s="265"/>
      <c r="AR438" s="265"/>
    </row>
    <row r="439" spans="2:44" s="288" customFormat="1">
      <c r="B439" s="354"/>
      <c r="C439" s="354"/>
      <c r="D439" s="354"/>
      <c r="E439" s="290"/>
      <c r="F439" s="290"/>
      <c r="G439" s="290"/>
      <c r="H439" s="290"/>
      <c r="I439" s="290"/>
      <c r="J439" s="290"/>
      <c r="K439" s="290"/>
      <c r="L439" s="290"/>
      <c r="M439" s="290"/>
      <c r="S439" s="265"/>
      <c r="T439" s="265"/>
      <c r="U439" s="265"/>
      <c r="V439" s="265"/>
      <c r="W439" s="265"/>
      <c r="X439" s="265"/>
      <c r="Y439" s="265"/>
      <c r="Z439" s="265"/>
      <c r="AA439" s="265"/>
      <c r="AB439" s="265"/>
      <c r="AC439" s="265"/>
      <c r="AD439" s="265"/>
      <c r="AE439" s="265"/>
      <c r="AF439" s="265"/>
      <c r="AG439" s="265"/>
      <c r="AH439" s="265"/>
      <c r="AI439" s="265"/>
      <c r="AJ439" s="265"/>
      <c r="AK439" s="265"/>
      <c r="AL439" s="265"/>
      <c r="AM439" s="265"/>
      <c r="AN439" s="265"/>
      <c r="AO439" s="265"/>
      <c r="AP439" s="265"/>
      <c r="AR439" s="265"/>
    </row>
    <row r="440" spans="2:44" s="288" customFormat="1">
      <c r="B440" s="354"/>
      <c r="C440" s="354"/>
      <c r="D440" s="354"/>
      <c r="E440" s="290"/>
      <c r="F440" s="290"/>
      <c r="G440" s="290"/>
      <c r="H440" s="290"/>
      <c r="I440" s="290"/>
      <c r="J440" s="290"/>
      <c r="K440" s="290"/>
      <c r="L440" s="290"/>
      <c r="M440" s="290"/>
      <c r="S440" s="265"/>
      <c r="T440" s="265"/>
      <c r="U440" s="265"/>
      <c r="V440" s="265"/>
      <c r="W440" s="265"/>
      <c r="X440" s="265"/>
      <c r="Y440" s="265"/>
      <c r="Z440" s="265"/>
      <c r="AA440" s="265"/>
      <c r="AB440" s="265"/>
      <c r="AC440" s="265"/>
      <c r="AD440" s="265"/>
      <c r="AE440" s="265"/>
      <c r="AF440" s="265"/>
      <c r="AG440" s="265"/>
      <c r="AH440" s="265"/>
      <c r="AI440" s="265"/>
      <c r="AJ440" s="265"/>
      <c r="AK440" s="265"/>
      <c r="AL440" s="265"/>
      <c r="AM440" s="265"/>
      <c r="AN440" s="265"/>
      <c r="AO440" s="265"/>
      <c r="AP440" s="265"/>
      <c r="AR440" s="265"/>
    </row>
    <row r="441" spans="2:44" s="288" customFormat="1">
      <c r="B441" s="354"/>
      <c r="C441" s="354"/>
      <c r="D441" s="354"/>
      <c r="E441" s="290"/>
      <c r="F441" s="290"/>
      <c r="G441" s="290"/>
      <c r="H441" s="290"/>
      <c r="I441" s="290"/>
      <c r="J441" s="290"/>
      <c r="K441" s="290"/>
      <c r="L441" s="290"/>
      <c r="M441" s="290"/>
      <c r="S441" s="265"/>
      <c r="T441" s="265"/>
      <c r="U441" s="265"/>
      <c r="V441" s="265"/>
      <c r="W441" s="265"/>
      <c r="X441" s="265"/>
      <c r="Y441" s="265"/>
      <c r="Z441" s="265"/>
      <c r="AA441" s="265"/>
      <c r="AB441" s="265"/>
      <c r="AC441" s="265"/>
      <c r="AD441" s="265"/>
      <c r="AE441" s="265"/>
      <c r="AF441" s="265"/>
      <c r="AG441" s="265"/>
      <c r="AH441" s="265"/>
      <c r="AI441" s="265"/>
      <c r="AJ441" s="265"/>
      <c r="AK441" s="265"/>
      <c r="AL441" s="265"/>
      <c r="AM441" s="265"/>
      <c r="AN441" s="265"/>
      <c r="AO441" s="265"/>
      <c r="AP441" s="265"/>
      <c r="AR441" s="265"/>
    </row>
    <row r="442" spans="2:44" s="288" customFormat="1">
      <c r="B442" s="354"/>
      <c r="C442" s="354"/>
      <c r="D442" s="354"/>
      <c r="E442" s="290"/>
      <c r="F442" s="290"/>
      <c r="G442" s="290"/>
      <c r="H442" s="290"/>
      <c r="I442" s="290"/>
      <c r="J442" s="290"/>
      <c r="K442" s="290"/>
      <c r="L442" s="290"/>
      <c r="M442" s="290"/>
      <c r="S442" s="265"/>
      <c r="T442" s="265"/>
      <c r="U442" s="265"/>
      <c r="V442" s="265"/>
      <c r="W442" s="265"/>
      <c r="X442" s="265"/>
      <c r="Y442" s="265"/>
      <c r="Z442" s="265"/>
      <c r="AA442" s="265"/>
      <c r="AB442" s="265"/>
      <c r="AC442" s="265"/>
      <c r="AD442" s="265"/>
      <c r="AE442" s="265"/>
      <c r="AF442" s="265"/>
      <c r="AG442" s="265"/>
      <c r="AH442" s="265"/>
      <c r="AI442" s="265"/>
      <c r="AJ442" s="265"/>
      <c r="AK442" s="265"/>
      <c r="AL442" s="265"/>
      <c r="AM442" s="265"/>
      <c r="AN442" s="265"/>
      <c r="AO442" s="265"/>
      <c r="AP442" s="265"/>
      <c r="AR442" s="265"/>
    </row>
    <row r="443" spans="2:44" s="288" customFormat="1">
      <c r="B443" s="355"/>
      <c r="C443" s="355"/>
      <c r="D443" s="355"/>
      <c r="S443" s="265"/>
      <c r="T443" s="265"/>
      <c r="U443" s="265"/>
      <c r="V443" s="265"/>
      <c r="W443" s="265"/>
      <c r="X443" s="265"/>
      <c r="Y443" s="265"/>
      <c r="Z443" s="265"/>
      <c r="AA443" s="265"/>
      <c r="AB443" s="265"/>
      <c r="AC443" s="265"/>
      <c r="AD443" s="265"/>
      <c r="AE443" s="265"/>
      <c r="AF443" s="265"/>
      <c r="AG443" s="265"/>
      <c r="AH443" s="265"/>
      <c r="AI443" s="265"/>
      <c r="AJ443" s="265"/>
      <c r="AK443" s="265"/>
      <c r="AL443" s="265"/>
      <c r="AM443" s="265"/>
      <c r="AN443" s="265"/>
      <c r="AO443" s="265"/>
      <c r="AP443" s="265"/>
      <c r="AR443" s="265"/>
    </row>
    <row r="444" spans="2:44" s="288" customFormat="1">
      <c r="B444" s="355"/>
      <c r="C444" s="355"/>
      <c r="D444" s="355"/>
      <c r="S444" s="265"/>
      <c r="T444" s="265"/>
      <c r="U444" s="265"/>
      <c r="V444" s="265"/>
      <c r="W444" s="265"/>
      <c r="X444" s="265"/>
      <c r="Y444" s="265"/>
      <c r="Z444" s="265"/>
      <c r="AA444" s="265"/>
      <c r="AB444" s="265"/>
      <c r="AC444" s="265"/>
      <c r="AD444" s="265"/>
      <c r="AE444" s="265"/>
      <c r="AF444" s="265"/>
      <c r="AG444" s="265"/>
      <c r="AH444" s="265"/>
      <c r="AI444" s="265"/>
      <c r="AJ444" s="265"/>
      <c r="AK444" s="265"/>
      <c r="AL444" s="265"/>
      <c r="AM444" s="265"/>
      <c r="AN444" s="265"/>
      <c r="AO444" s="265"/>
      <c r="AP444" s="265"/>
      <c r="AR444" s="265"/>
    </row>
    <row r="445" spans="2:44" s="288" customFormat="1">
      <c r="B445" s="355"/>
      <c r="C445" s="355"/>
      <c r="D445" s="355"/>
      <c r="S445" s="265"/>
      <c r="T445" s="265"/>
      <c r="U445" s="265"/>
      <c r="V445" s="265"/>
      <c r="W445" s="265"/>
      <c r="X445" s="265"/>
      <c r="Y445" s="265"/>
      <c r="Z445" s="265"/>
      <c r="AA445" s="265"/>
      <c r="AB445" s="265"/>
      <c r="AC445" s="265"/>
      <c r="AD445" s="265"/>
      <c r="AE445" s="265"/>
      <c r="AF445" s="265"/>
      <c r="AG445" s="265"/>
      <c r="AH445" s="265"/>
      <c r="AI445" s="265"/>
      <c r="AJ445" s="265"/>
      <c r="AK445" s="265"/>
      <c r="AL445" s="265"/>
      <c r="AM445" s="265"/>
      <c r="AN445" s="265"/>
      <c r="AO445" s="265"/>
      <c r="AP445" s="265"/>
      <c r="AR445" s="265"/>
    </row>
    <row r="446" spans="2:44" s="288" customFormat="1">
      <c r="B446" s="355"/>
      <c r="C446" s="355"/>
      <c r="D446" s="355"/>
      <c r="S446" s="265"/>
      <c r="T446" s="265"/>
      <c r="U446" s="265"/>
      <c r="V446" s="265"/>
      <c r="W446" s="265"/>
      <c r="X446" s="265"/>
      <c r="Y446" s="265"/>
      <c r="Z446" s="265"/>
      <c r="AA446" s="265"/>
      <c r="AB446" s="265"/>
      <c r="AC446" s="265"/>
      <c r="AD446" s="265"/>
      <c r="AE446" s="265"/>
      <c r="AF446" s="265"/>
      <c r="AG446" s="265"/>
      <c r="AH446" s="265"/>
      <c r="AI446" s="265"/>
      <c r="AJ446" s="265"/>
      <c r="AK446" s="265"/>
      <c r="AL446" s="265"/>
      <c r="AM446" s="265"/>
      <c r="AN446" s="265"/>
      <c r="AO446" s="265"/>
      <c r="AP446" s="265"/>
      <c r="AR446" s="265"/>
    </row>
    <row r="447" spans="2:44" s="288" customFormat="1">
      <c r="B447" s="355"/>
      <c r="C447" s="355"/>
      <c r="D447" s="355"/>
      <c r="S447" s="265"/>
      <c r="T447" s="265"/>
      <c r="U447" s="265"/>
      <c r="V447" s="265"/>
      <c r="W447" s="265"/>
      <c r="X447" s="265"/>
      <c r="Y447" s="265"/>
      <c r="Z447" s="265"/>
      <c r="AA447" s="265"/>
      <c r="AB447" s="265"/>
      <c r="AC447" s="265"/>
      <c r="AD447" s="265"/>
      <c r="AE447" s="265"/>
      <c r="AF447" s="265"/>
      <c r="AG447" s="265"/>
      <c r="AH447" s="265"/>
      <c r="AI447" s="265"/>
      <c r="AJ447" s="265"/>
      <c r="AK447" s="265"/>
      <c r="AL447" s="265"/>
      <c r="AM447" s="265"/>
      <c r="AN447" s="265"/>
      <c r="AO447" s="265"/>
      <c r="AP447" s="265"/>
      <c r="AR447" s="265"/>
    </row>
    <row r="448" spans="2:44" s="288" customFormat="1">
      <c r="B448" s="355"/>
      <c r="C448" s="355"/>
      <c r="D448" s="355"/>
      <c r="S448" s="265"/>
      <c r="T448" s="265"/>
      <c r="U448" s="265"/>
      <c r="V448" s="265"/>
      <c r="W448" s="265"/>
      <c r="X448" s="265"/>
      <c r="Y448" s="265"/>
      <c r="Z448" s="265"/>
      <c r="AA448" s="265"/>
      <c r="AB448" s="265"/>
      <c r="AC448" s="265"/>
      <c r="AD448" s="265"/>
      <c r="AE448" s="265"/>
      <c r="AF448" s="265"/>
      <c r="AG448" s="265"/>
      <c r="AH448" s="265"/>
      <c r="AI448" s="265"/>
      <c r="AJ448" s="265"/>
      <c r="AK448" s="265"/>
      <c r="AL448" s="265"/>
      <c r="AM448" s="265"/>
      <c r="AN448" s="265"/>
      <c r="AO448" s="265"/>
      <c r="AP448" s="265"/>
      <c r="AR448" s="265"/>
    </row>
    <row r="449" spans="2:44" s="288" customFormat="1">
      <c r="B449" s="355"/>
      <c r="C449" s="355"/>
      <c r="D449" s="355"/>
      <c r="S449" s="265"/>
      <c r="T449" s="265"/>
      <c r="U449" s="265"/>
      <c r="V449" s="265"/>
      <c r="W449" s="265"/>
      <c r="X449" s="265"/>
      <c r="Y449" s="265"/>
      <c r="Z449" s="265"/>
      <c r="AA449" s="265"/>
      <c r="AB449" s="265"/>
      <c r="AC449" s="265"/>
      <c r="AD449" s="265"/>
      <c r="AE449" s="265"/>
      <c r="AF449" s="265"/>
      <c r="AG449" s="265"/>
      <c r="AH449" s="265"/>
      <c r="AI449" s="265"/>
      <c r="AJ449" s="265"/>
      <c r="AK449" s="265"/>
      <c r="AL449" s="265"/>
      <c r="AM449" s="265"/>
      <c r="AN449" s="265"/>
      <c r="AO449" s="265"/>
      <c r="AP449" s="265"/>
      <c r="AR449" s="265"/>
    </row>
    <row r="450" spans="2:44" s="288" customFormat="1">
      <c r="B450" s="355"/>
      <c r="C450" s="355"/>
      <c r="D450" s="355"/>
      <c r="S450" s="265"/>
      <c r="T450" s="265"/>
      <c r="U450" s="265"/>
      <c r="V450" s="265"/>
      <c r="W450" s="265"/>
      <c r="X450" s="265"/>
      <c r="Y450" s="265"/>
      <c r="Z450" s="265"/>
      <c r="AA450" s="265"/>
      <c r="AB450" s="265"/>
      <c r="AC450" s="265"/>
      <c r="AD450" s="265"/>
      <c r="AE450" s="265"/>
      <c r="AF450" s="265"/>
      <c r="AG450" s="265"/>
      <c r="AH450" s="265"/>
      <c r="AI450" s="265"/>
      <c r="AJ450" s="265"/>
      <c r="AK450" s="265"/>
      <c r="AL450" s="265"/>
      <c r="AM450" s="265"/>
      <c r="AN450" s="265"/>
      <c r="AO450" s="265"/>
      <c r="AP450" s="265"/>
      <c r="AR450" s="265"/>
    </row>
    <row r="451" spans="2:44" s="288" customFormat="1">
      <c r="B451" s="355"/>
      <c r="C451" s="355"/>
      <c r="D451" s="355"/>
      <c r="S451" s="265"/>
      <c r="T451" s="265"/>
      <c r="U451" s="265"/>
      <c r="V451" s="265"/>
      <c r="W451" s="265"/>
      <c r="X451" s="265"/>
      <c r="Y451" s="265"/>
      <c r="Z451" s="265"/>
      <c r="AA451" s="265"/>
      <c r="AB451" s="265"/>
      <c r="AC451" s="265"/>
      <c r="AD451" s="265"/>
      <c r="AE451" s="265"/>
      <c r="AF451" s="265"/>
      <c r="AG451" s="265"/>
      <c r="AH451" s="265"/>
      <c r="AI451" s="265"/>
      <c r="AJ451" s="265"/>
      <c r="AK451" s="265"/>
      <c r="AL451" s="265"/>
      <c r="AM451" s="265"/>
      <c r="AN451" s="265"/>
      <c r="AO451" s="265"/>
      <c r="AP451" s="265"/>
      <c r="AR451" s="265"/>
    </row>
    <row r="452" spans="2:44" s="288" customFormat="1">
      <c r="B452" s="355"/>
      <c r="C452" s="355"/>
      <c r="D452" s="355"/>
      <c r="S452" s="265"/>
      <c r="T452" s="265"/>
      <c r="U452" s="265"/>
      <c r="V452" s="265"/>
      <c r="W452" s="265"/>
      <c r="X452" s="265"/>
      <c r="Y452" s="265"/>
      <c r="Z452" s="265"/>
      <c r="AA452" s="265"/>
      <c r="AB452" s="265"/>
      <c r="AC452" s="265"/>
      <c r="AD452" s="265"/>
      <c r="AE452" s="265"/>
      <c r="AF452" s="265"/>
      <c r="AG452" s="265"/>
      <c r="AH452" s="265"/>
      <c r="AI452" s="265"/>
      <c r="AJ452" s="265"/>
      <c r="AK452" s="265"/>
      <c r="AL452" s="265"/>
      <c r="AM452" s="265"/>
      <c r="AN452" s="265"/>
      <c r="AO452" s="265"/>
      <c r="AP452" s="265"/>
      <c r="AR452" s="265"/>
    </row>
    <row r="453" spans="2:44" s="288" customFormat="1">
      <c r="B453" s="355"/>
      <c r="C453" s="355"/>
      <c r="D453" s="355"/>
      <c r="S453" s="265"/>
      <c r="T453" s="265"/>
      <c r="U453" s="265"/>
      <c r="V453" s="265"/>
      <c r="W453" s="265"/>
      <c r="X453" s="265"/>
      <c r="Y453" s="265"/>
      <c r="Z453" s="265"/>
      <c r="AA453" s="265"/>
      <c r="AB453" s="265"/>
      <c r="AC453" s="265"/>
      <c r="AD453" s="265"/>
      <c r="AE453" s="265"/>
      <c r="AF453" s="265"/>
      <c r="AG453" s="265"/>
      <c r="AH453" s="265"/>
      <c r="AI453" s="265"/>
      <c r="AJ453" s="265"/>
      <c r="AK453" s="265"/>
      <c r="AL453" s="265"/>
      <c r="AM453" s="265"/>
      <c r="AN453" s="265"/>
      <c r="AO453" s="265"/>
      <c r="AP453" s="265"/>
      <c r="AR453" s="265"/>
    </row>
    <row r="454" spans="2:44" s="288" customFormat="1">
      <c r="B454" s="355"/>
      <c r="C454" s="355"/>
      <c r="D454" s="355"/>
      <c r="S454" s="265"/>
      <c r="T454" s="265"/>
      <c r="U454" s="265"/>
      <c r="V454" s="265"/>
      <c r="W454" s="265"/>
      <c r="X454" s="265"/>
      <c r="Y454" s="265"/>
      <c r="Z454" s="265"/>
      <c r="AA454" s="265"/>
      <c r="AB454" s="265"/>
      <c r="AC454" s="265"/>
      <c r="AD454" s="265"/>
      <c r="AE454" s="265"/>
      <c r="AF454" s="265"/>
      <c r="AG454" s="265"/>
      <c r="AH454" s="265"/>
      <c r="AI454" s="265"/>
      <c r="AJ454" s="265"/>
      <c r="AK454" s="265"/>
      <c r="AL454" s="265"/>
      <c r="AM454" s="265"/>
      <c r="AN454" s="265"/>
      <c r="AO454" s="265"/>
      <c r="AP454" s="265"/>
      <c r="AR454" s="265"/>
    </row>
    <row r="455" spans="2:44" s="288" customFormat="1">
      <c r="B455" s="355"/>
      <c r="C455" s="355"/>
      <c r="D455" s="355"/>
      <c r="S455" s="265"/>
      <c r="T455" s="265"/>
      <c r="U455" s="265"/>
      <c r="V455" s="265"/>
      <c r="W455" s="265"/>
      <c r="X455" s="265"/>
      <c r="Y455" s="265"/>
      <c r="Z455" s="265"/>
      <c r="AA455" s="265"/>
      <c r="AB455" s="265"/>
      <c r="AC455" s="265"/>
      <c r="AD455" s="265"/>
      <c r="AE455" s="265"/>
      <c r="AF455" s="265"/>
      <c r="AG455" s="265"/>
      <c r="AH455" s="265"/>
      <c r="AI455" s="265"/>
      <c r="AJ455" s="265"/>
      <c r="AK455" s="265"/>
      <c r="AL455" s="265"/>
      <c r="AM455" s="265"/>
      <c r="AN455" s="265"/>
      <c r="AO455" s="265"/>
      <c r="AP455" s="265"/>
      <c r="AR455" s="265"/>
    </row>
    <row r="456" spans="2:44" s="288" customFormat="1">
      <c r="B456" s="355"/>
      <c r="C456" s="355"/>
      <c r="D456" s="355"/>
      <c r="S456" s="265"/>
      <c r="T456" s="265"/>
      <c r="U456" s="265"/>
      <c r="V456" s="265"/>
      <c r="W456" s="265"/>
      <c r="X456" s="265"/>
      <c r="Y456" s="265"/>
      <c r="Z456" s="265"/>
      <c r="AA456" s="265"/>
      <c r="AB456" s="265"/>
      <c r="AC456" s="265"/>
      <c r="AD456" s="265"/>
      <c r="AE456" s="265"/>
      <c r="AF456" s="265"/>
      <c r="AG456" s="265"/>
      <c r="AH456" s="265"/>
      <c r="AI456" s="265"/>
      <c r="AJ456" s="265"/>
      <c r="AK456" s="265"/>
      <c r="AL456" s="265"/>
      <c r="AM456" s="265"/>
      <c r="AN456" s="265"/>
      <c r="AO456" s="265"/>
      <c r="AP456" s="265"/>
      <c r="AR456" s="265"/>
    </row>
    <row r="457" spans="2:44" s="288" customFormat="1">
      <c r="B457" s="355"/>
      <c r="C457" s="355"/>
      <c r="D457" s="355"/>
      <c r="S457" s="265"/>
      <c r="T457" s="265"/>
      <c r="U457" s="265"/>
      <c r="V457" s="265"/>
      <c r="W457" s="265"/>
      <c r="X457" s="265"/>
      <c r="Y457" s="265"/>
      <c r="Z457" s="265"/>
      <c r="AA457" s="265"/>
      <c r="AB457" s="265"/>
      <c r="AC457" s="265"/>
      <c r="AD457" s="265"/>
      <c r="AE457" s="265"/>
      <c r="AF457" s="265"/>
      <c r="AG457" s="265"/>
      <c r="AH457" s="265"/>
      <c r="AI457" s="265"/>
      <c r="AJ457" s="265"/>
      <c r="AK457" s="265"/>
      <c r="AL457" s="265"/>
      <c r="AM457" s="265"/>
      <c r="AN457" s="265"/>
      <c r="AO457" s="265"/>
      <c r="AP457" s="265"/>
      <c r="AR457" s="265"/>
    </row>
    <row r="458" spans="2:44" s="288" customFormat="1">
      <c r="B458" s="355"/>
      <c r="C458" s="355"/>
      <c r="D458" s="355"/>
      <c r="S458" s="265"/>
      <c r="T458" s="265"/>
      <c r="U458" s="265"/>
      <c r="V458" s="265"/>
      <c r="W458" s="265"/>
      <c r="X458" s="265"/>
      <c r="Y458" s="265"/>
      <c r="Z458" s="265"/>
      <c r="AA458" s="265"/>
      <c r="AB458" s="265"/>
      <c r="AC458" s="265"/>
      <c r="AD458" s="265"/>
      <c r="AE458" s="265"/>
      <c r="AF458" s="265"/>
      <c r="AG458" s="265"/>
      <c r="AH458" s="265"/>
      <c r="AI458" s="265"/>
      <c r="AJ458" s="265"/>
      <c r="AK458" s="265"/>
      <c r="AL458" s="265"/>
      <c r="AM458" s="265"/>
      <c r="AN458" s="265"/>
      <c r="AO458" s="265"/>
      <c r="AP458" s="265"/>
      <c r="AR458" s="265"/>
    </row>
    <row r="459" spans="2:44" s="288" customFormat="1">
      <c r="B459" s="355"/>
      <c r="C459" s="355"/>
      <c r="D459" s="355"/>
      <c r="S459" s="265"/>
      <c r="T459" s="265"/>
      <c r="U459" s="265"/>
      <c r="V459" s="265"/>
      <c r="W459" s="265"/>
      <c r="X459" s="265"/>
      <c r="Y459" s="265"/>
      <c r="Z459" s="265"/>
      <c r="AA459" s="265"/>
      <c r="AB459" s="265"/>
      <c r="AC459" s="265"/>
      <c r="AD459" s="265"/>
      <c r="AE459" s="265"/>
      <c r="AF459" s="265"/>
      <c r="AG459" s="265"/>
      <c r="AH459" s="265"/>
      <c r="AI459" s="265"/>
      <c r="AJ459" s="265"/>
      <c r="AK459" s="265"/>
      <c r="AL459" s="265"/>
      <c r="AM459" s="265"/>
      <c r="AN459" s="265"/>
      <c r="AO459" s="265"/>
      <c r="AP459" s="265"/>
      <c r="AR459" s="265"/>
    </row>
    <row r="460" spans="2:44" s="288" customFormat="1">
      <c r="B460" s="355"/>
      <c r="C460" s="355"/>
      <c r="D460" s="355"/>
      <c r="S460" s="265"/>
      <c r="T460" s="265"/>
      <c r="U460" s="265"/>
      <c r="V460" s="265"/>
      <c r="W460" s="265"/>
      <c r="X460" s="265"/>
      <c r="Y460" s="265"/>
      <c r="Z460" s="265"/>
      <c r="AA460" s="265"/>
      <c r="AB460" s="265"/>
      <c r="AC460" s="265"/>
      <c r="AD460" s="265"/>
      <c r="AE460" s="265"/>
      <c r="AF460" s="265"/>
      <c r="AG460" s="265"/>
      <c r="AH460" s="265"/>
      <c r="AI460" s="265"/>
      <c r="AJ460" s="265"/>
      <c r="AK460" s="265"/>
      <c r="AL460" s="265"/>
      <c r="AM460" s="265"/>
      <c r="AN460" s="265"/>
      <c r="AO460" s="265"/>
      <c r="AP460" s="265"/>
      <c r="AR460" s="265"/>
    </row>
    <row r="461" spans="2:44" s="288" customFormat="1">
      <c r="B461" s="355"/>
      <c r="C461" s="355"/>
      <c r="D461" s="355"/>
      <c r="S461" s="265"/>
      <c r="T461" s="265"/>
      <c r="U461" s="265"/>
      <c r="V461" s="265"/>
      <c r="W461" s="265"/>
      <c r="X461" s="265"/>
      <c r="Y461" s="265"/>
      <c r="Z461" s="265"/>
      <c r="AA461" s="265"/>
      <c r="AB461" s="265"/>
      <c r="AC461" s="265"/>
      <c r="AD461" s="265"/>
      <c r="AE461" s="265"/>
      <c r="AF461" s="265"/>
      <c r="AG461" s="265"/>
      <c r="AH461" s="265"/>
      <c r="AI461" s="265"/>
      <c r="AJ461" s="265"/>
      <c r="AK461" s="265"/>
      <c r="AL461" s="265"/>
      <c r="AM461" s="265"/>
      <c r="AN461" s="265"/>
      <c r="AO461" s="265"/>
      <c r="AP461" s="265"/>
      <c r="AR461" s="265"/>
    </row>
    <row r="462" spans="2:44" s="288" customFormat="1">
      <c r="B462" s="355"/>
      <c r="C462" s="355"/>
      <c r="D462" s="355"/>
      <c r="S462" s="265"/>
      <c r="T462" s="265"/>
      <c r="U462" s="265"/>
      <c r="V462" s="265"/>
      <c r="W462" s="265"/>
      <c r="X462" s="265"/>
      <c r="Y462" s="265"/>
      <c r="Z462" s="265"/>
      <c r="AA462" s="265"/>
      <c r="AB462" s="265"/>
      <c r="AC462" s="265"/>
      <c r="AD462" s="265"/>
      <c r="AE462" s="265"/>
      <c r="AF462" s="265"/>
      <c r="AG462" s="265"/>
      <c r="AH462" s="265"/>
      <c r="AI462" s="265"/>
      <c r="AJ462" s="265"/>
      <c r="AK462" s="265"/>
      <c r="AL462" s="265"/>
      <c r="AM462" s="265"/>
      <c r="AN462" s="265"/>
      <c r="AO462" s="265"/>
      <c r="AP462" s="265"/>
      <c r="AR462" s="265"/>
    </row>
    <row r="463" spans="2:44" s="288" customFormat="1">
      <c r="B463" s="355"/>
      <c r="C463" s="355"/>
      <c r="D463" s="355"/>
      <c r="S463" s="265"/>
      <c r="T463" s="265"/>
      <c r="U463" s="265"/>
      <c r="V463" s="265"/>
      <c r="W463" s="265"/>
      <c r="X463" s="265"/>
      <c r="Y463" s="265"/>
      <c r="Z463" s="265"/>
      <c r="AA463" s="265"/>
      <c r="AB463" s="265"/>
      <c r="AC463" s="265"/>
      <c r="AD463" s="265"/>
      <c r="AE463" s="265"/>
      <c r="AF463" s="265"/>
      <c r="AG463" s="265"/>
      <c r="AH463" s="265"/>
      <c r="AI463" s="265"/>
      <c r="AJ463" s="265"/>
      <c r="AK463" s="265"/>
      <c r="AL463" s="265"/>
      <c r="AM463" s="265"/>
      <c r="AN463" s="265"/>
      <c r="AO463" s="265"/>
      <c r="AP463" s="265"/>
      <c r="AR463" s="265"/>
    </row>
    <row r="464" spans="2:44" s="288" customFormat="1">
      <c r="B464" s="355"/>
      <c r="C464" s="355"/>
      <c r="D464" s="355"/>
      <c r="S464" s="265"/>
      <c r="T464" s="265"/>
      <c r="U464" s="265"/>
      <c r="V464" s="265"/>
      <c r="W464" s="265"/>
      <c r="X464" s="265"/>
      <c r="Y464" s="265"/>
      <c r="Z464" s="265"/>
      <c r="AA464" s="265"/>
      <c r="AB464" s="265"/>
      <c r="AC464" s="265"/>
      <c r="AD464" s="265"/>
      <c r="AE464" s="265"/>
      <c r="AF464" s="265"/>
      <c r="AG464" s="265"/>
      <c r="AH464" s="265"/>
      <c r="AI464" s="265"/>
      <c r="AJ464" s="265"/>
      <c r="AK464" s="265"/>
      <c r="AL464" s="265"/>
      <c r="AM464" s="265"/>
      <c r="AN464" s="265"/>
      <c r="AO464" s="265"/>
      <c r="AP464" s="265"/>
      <c r="AR464" s="265"/>
    </row>
    <row r="465" spans="2:44" s="288" customFormat="1">
      <c r="B465" s="355"/>
      <c r="C465" s="355"/>
      <c r="D465" s="355"/>
      <c r="S465" s="265"/>
      <c r="T465" s="265"/>
      <c r="U465" s="265"/>
      <c r="V465" s="265"/>
      <c r="W465" s="265"/>
      <c r="X465" s="265"/>
      <c r="Y465" s="265"/>
      <c r="Z465" s="265"/>
      <c r="AA465" s="265"/>
      <c r="AB465" s="265"/>
      <c r="AC465" s="265"/>
      <c r="AD465" s="265"/>
      <c r="AE465" s="265"/>
      <c r="AF465" s="265"/>
      <c r="AG465" s="265"/>
      <c r="AH465" s="265"/>
      <c r="AI465" s="265"/>
      <c r="AJ465" s="265"/>
      <c r="AK465" s="265"/>
      <c r="AL465" s="265"/>
      <c r="AM465" s="265"/>
      <c r="AN465" s="265"/>
      <c r="AO465" s="265"/>
      <c r="AP465" s="265"/>
      <c r="AR465" s="265"/>
    </row>
    <row r="466" spans="2:44" s="288" customFormat="1">
      <c r="B466" s="355"/>
      <c r="C466" s="355"/>
      <c r="D466" s="355"/>
      <c r="S466" s="265"/>
      <c r="T466" s="265"/>
      <c r="U466" s="265"/>
      <c r="V466" s="265"/>
      <c r="W466" s="265"/>
      <c r="X466" s="265"/>
      <c r="Y466" s="265"/>
      <c r="Z466" s="265"/>
      <c r="AA466" s="265"/>
      <c r="AB466" s="265"/>
      <c r="AC466" s="265"/>
      <c r="AD466" s="265"/>
      <c r="AE466" s="265"/>
      <c r="AF466" s="265"/>
      <c r="AG466" s="265"/>
      <c r="AH466" s="265"/>
      <c r="AI466" s="265"/>
      <c r="AJ466" s="265"/>
      <c r="AK466" s="265"/>
      <c r="AL466" s="265"/>
      <c r="AM466" s="265"/>
      <c r="AN466" s="265"/>
      <c r="AO466" s="265"/>
      <c r="AP466" s="265"/>
      <c r="AR466" s="265"/>
    </row>
    <row r="467" spans="2:44" s="288" customFormat="1">
      <c r="B467" s="355"/>
      <c r="C467" s="355"/>
      <c r="D467" s="355"/>
      <c r="S467" s="265"/>
      <c r="T467" s="265"/>
      <c r="U467" s="265"/>
      <c r="V467" s="265"/>
      <c r="W467" s="265"/>
      <c r="X467" s="265"/>
      <c r="Y467" s="265"/>
      <c r="Z467" s="265"/>
      <c r="AA467" s="265"/>
      <c r="AB467" s="265"/>
      <c r="AC467" s="265"/>
      <c r="AD467" s="265"/>
      <c r="AE467" s="265"/>
      <c r="AF467" s="265"/>
      <c r="AG467" s="265"/>
      <c r="AH467" s="265"/>
      <c r="AI467" s="265"/>
      <c r="AJ467" s="265"/>
      <c r="AK467" s="265"/>
      <c r="AL467" s="265"/>
      <c r="AM467" s="265"/>
      <c r="AN467" s="265"/>
      <c r="AO467" s="265"/>
      <c r="AP467" s="265"/>
      <c r="AR467" s="265"/>
    </row>
    <row r="468" spans="2:44" s="288" customFormat="1">
      <c r="B468" s="355"/>
      <c r="C468" s="355"/>
      <c r="D468" s="355"/>
      <c r="S468" s="265"/>
      <c r="T468" s="265"/>
      <c r="U468" s="265"/>
      <c r="V468" s="265"/>
      <c r="W468" s="265"/>
      <c r="X468" s="265"/>
      <c r="Y468" s="265"/>
      <c r="Z468" s="265"/>
      <c r="AA468" s="265"/>
      <c r="AB468" s="265"/>
      <c r="AC468" s="265"/>
      <c r="AD468" s="265"/>
      <c r="AE468" s="265"/>
      <c r="AF468" s="265"/>
      <c r="AG468" s="265"/>
      <c r="AH468" s="265"/>
      <c r="AI468" s="265"/>
      <c r="AJ468" s="265"/>
      <c r="AK468" s="265"/>
      <c r="AL468" s="265"/>
      <c r="AM468" s="265"/>
      <c r="AN468" s="265"/>
      <c r="AO468" s="265"/>
      <c r="AP468" s="265"/>
      <c r="AR468" s="265"/>
    </row>
    <row r="469" spans="2:44" s="288" customFormat="1">
      <c r="B469" s="355"/>
      <c r="C469" s="355"/>
      <c r="D469" s="355"/>
      <c r="S469" s="265"/>
      <c r="T469" s="265"/>
      <c r="U469" s="265"/>
      <c r="V469" s="265"/>
      <c r="W469" s="265"/>
      <c r="X469" s="265"/>
      <c r="Y469" s="265"/>
      <c r="Z469" s="265"/>
      <c r="AA469" s="265"/>
      <c r="AB469" s="265"/>
      <c r="AC469" s="265"/>
      <c r="AD469" s="265"/>
      <c r="AE469" s="265"/>
      <c r="AF469" s="265"/>
      <c r="AG469" s="265"/>
      <c r="AH469" s="265"/>
      <c r="AI469" s="265"/>
      <c r="AJ469" s="265"/>
      <c r="AK469" s="265"/>
      <c r="AL469" s="265"/>
      <c r="AM469" s="265"/>
      <c r="AN469" s="265"/>
      <c r="AO469" s="265"/>
      <c r="AP469" s="265"/>
      <c r="AR469" s="265"/>
    </row>
    <row r="470" spans="2:44" s="288" customFormat="1">
      <c r="B470" s="355"/>
      <c r="C470" s="355"/>
      <c r="D470" s="355"/>
      <c r="S470" s="265"/>
      <c r="T470" s="265"/>
      <c r="U470" s="265"/>
      <c r="V470" s="265"/>
      <c r="W470" s="265"/>
      <c r="X470" s="265"/>
      <c r="Y470" s="265"/>
      <c r="Z470" s="265"/>
      <c r="AA470" s="265"/>
      <c r="AB470" s="265"/>
      <c r="AC470" s="265"/>
      <c r="AD470" s="265"/>
      <c r="AE470" s="265"/>
      <c r="AF470" s="265"/>
      <c r="AG470" s="265"/>
      <c r="AH470" s="265"/>
      <c r="AI470" s="265"/>
      <c r="AJ470" s="265"/>
      <c r="AK470" s="265"/>
      <c r="AL470" s="265"/>
      <c r="AM470" s="265"/>
      <c r="AN470" s="265"/>
      <c r="AO470" s="265"/>
      <c r="AP470" s="265"/>
      <c r="AR470" s="265"/>
    </row>
    <row r="471" spans="2:44" s="288" customFormat="1">
      <c r="B471" s="355"/>
      <c r="C471" s="355"/>
      <c r="D471" s="355"/>
      <c r="S471" s="265"/>
      <c r="T471" s="265"/>
      <c r="U471" s="265"/>
      <c r="V471" s="265"/>
      <c r="W471" s="265"/>
      <c r="X471" s="265"/>
      <c r="Y471" s="265"/>
      <c r="Z471" s="265"/>
      <c r="AA471" s="265"/>
      <c r="AB471" s="265"/>
      <c r="AC471" s="265"/>
      <c r="AD471" s="265"/>
      <c r="AE471" s="265"/>
      <c r="AF471" s="265"/>
      <c r="AG471" s="265"/>
      <c r="AH471" s="265"/>
      <c r="AI471" s="265"/>
      <c r="AJ471" s="265"/>
      <c r="AK471" s="265"/>
      <c r="AL471" s="265"/>
      <c r="AM471" s="265"/>
      <c r="AN471" s="265"/>
      <c r="AO471" s="265"/>
      <c r="AP471" s="265"/>
      <c r="AR471" s="265"/>
    </row>
    <row r="472" spans="2:44" s="288" customFormat="1">
      <c r="B472" s="355"/>
      <c r="C472" s="355"/>
      <c r="D472" s="355"/>
      <c r="S472" s="265"/>
      <c r="T472" s="265"/>
      <c r="U472" s="265"/>
      <c r="V472" s="265"/>
      <c r="W472" s="265"/>
      <c r="X472" s="265"/>
      <c r="Y472" s="265"/>
      <c r="Z472" s="265"/>
      <c r="AA472" s="265"/>
      <c r="AB472" s="265"/>
      <c r="AC472" s="265"/>
      <c r="AD472" s="265"/>
      <c r="AE472" s="265"/>
      <c r="AF472" s="265"/>
      <c r="AG472" s="265"/>
      <c r="AH472" s="265"/>
      <c r="AI472" s="265"/>
      <c r="AJ472" s="265"/>
      <c r="AK472" s="265"/>
      <c r="AL472" s="265"/>
      <c r="AM472" s="265"/>
      <c r="AN472" s="265"/>
      <c r="AO472" s="265"/>
      <c r="AP472" s="265"/>
      <c r="AR472" s="265"/>
    </row>
    <row r="473" spans="2:44" s="288" customFormat="1">
      <c r="B473" s="355"/>
      <c r="C473" s="355"/>
      <c r="D473" s="355"/>
      <c r="S473" s="265"/>
      <c r="T473" s="265"/>
      <c r="U473" s="265"/>
      <c r="V473" s="265"/>
      <c r="W473" s="265"/>
      <c r="X473" s="265"/>
      <c r="Y473" s="265"/>
      <c r="Z473" s="265"/>
      <c r="AA473" s="265"/>
      <c r="AB473" s="265"/>
      <c r="AC473" s="265"/>
      <c r="AD473" s="265"/>
      <c r="AE473" s="265"/>
      <c r="AF473" s="265"/>
      <c r="AG473" s="265"/>
      <c r="AH473" s="265"/>
      <c r="AI473" s="265"/>
      <c r="AJ473" s="265"/>
      <c r="AK473" s="265"/>
      <c r="AL473" s="265"/>
      <c r="AM473" s="265"/>
      <c r="AN473" s="265"/>
      <c r="AO473" s="265"/>
      <c r="AP473" s="265"/>
      <c r="AR473" s="265"/>
    </row>
    <row r="474" spans="2:44" s="288" customFormat="1">
      <c r="B474" s="355"/>
      <c r="C474" s="355"/>
      <c r="D474" s="355"/>
      <c r="S474" s="265"/>
      <c r="T474" s="265"/>
      <c r="U474" s="265"/>
      <c r="V474" s="265"/>
      <c r="W474" s="265"/>
      <c r="X474" s="265"/>
      <c r="Y474" s="265"/>
      <c r="Z474" s="265"/>
      <c r="AA474" s="265"/>
      <c r="AB474" s="265"/>
      <c r="AC474" s="265"/>
      <c r="AD474" s="265"/>
      <c r="AE474" s="265"/>
      <c r="AF474" s="265"/>
      <c r="AG474" s="265"/>
      <c r="AH474" s="265"/>
      <c r="AI474" s="265"/>
      <c r="AJ474" s="265"/>
      <c r="AK474" s="265"/>
      <c r="AL474" s="265"/>
      <c r="AM474" s="265"/>
      <c r="AN474" s="265"/>
      <c r="AO474" s="265"/>
      <c r="AP474" s="265"/>
      <c r="AR474" s="265"/>
    </row>
    <row r="475" spans="2:44" s="288" customFormat="1">
      <c r="B475" s="355"/>
      <c r="C475" s="355"/>
      <c r="D475" s="355"/>
      <c r="S475" s="265"/>
      <c r="T475" s="265"/>
      <c r="U475" s="265"/>
      <c r="V475" s="265"/>
      <c r="W475" s="265"/>
      <c r="X475" s="265"/>
      <c r="Y475" s="265"/>
      <c r="Z475" s="265"/>
      <c r="AA475" s="265"/>
      <c r="AB475" s="265"/>
      <c r="AC475" s="265"/>
      <c r="AD475" s="265"/>
      <c r="AE475" s="265"/>
      <c r="AF475" s="265"/>
      <c r="AG475" s="265"/>
      <c r="AH475" s="265"/>
      <c r="AI475" s="265"/>
      <c r="AJ475" s="265"/>
      <c r="AK475" s="265"/>
      <c r="AL475" s="265"/>
      <c r="AM475" s="265"/>
      <c r="AN475" s="265"/>
      <c r="AO475" s="265"/>
      <c r="AP475" s="265"/>
      <c r="AR475" s="265"/>
    </row>
    <row r="476" spans="2:44" s="288" customFormat="1">
      <c r="B476" s="355"/>
      <c r="C476" s="355"/>
      <c r="D476" s="355"/>
      <c r="S476" s="265"/>
      <c r="T476" s="265"/>
      <c r="U476" s="265"/>
      <c r="V476" s="265"/>
      <c r="W476" s="265"/>
      <c r="X476" s="265"/>
      <c r="Y476" s="265"/>
      <c r="Z476" s="265"/>
      <c r="AA476" s="265"/>
      <c r="AB476" s="265"/>
      <c r="AC476" s="265"/>
      <c r="AD476" s="265"/>
      <c r="AE476" s="265"/>
      <c r="AF476" s="265"/>
      <c r="AG476" s="265"/>
      <c r="AH476" s="265"/>
      <c r="AI476" s="265"/>
      <c r="AJ476" s="265"/>
      <c r="AK476" s="265"/>
      <c r="AL476" s="265"/>
      <c r="AM476" s="265"/>
      <c r="AN476" s="265"/>
      <c r="AO476" s="265"/>
      <c r="AP476" s="265"/>
      <c r="AR476" s="265"/>
    </row>
    <row r="477" spans="2:44" s="288" customFormat="1">
      <c r="B477" s="355"/>
      <c r="C477" s="355"/>
      <c r="D477" s="355"/>
      <c r="S477" s="265"/>
      <c r="T477" s="265"/>
      <c r="U477" s="265"/>
      <c r="V477" s="265"/>
      <c r="W477" s="265"/>
      <c r="X477" s="265"/>
      <c r="Y477" s="265"/>
      <c r="Z477" s="265"/>
      <c r="AA477" s="265"/>
      <c r="AB477" s="265"/>
      <c r="AC477" s="265"/>
      <c r="AD477" s="265"/>
      <c r="AE477" s="265"/>
      <c r="AF477" s="265"/>
      <c r="AG477" s="265"/>
      <c r="AH477" s="265"/>
      <c r="AI477" s="265"/>
      <c r="AJ477" s="265"/>
      <c r="AK477" s="265"/>
      <c r="AL477" s="265"/>
      <c r="AM477" s="265"/>
      <c r="AN477" s="265"/>
      <c r="AO477" s="265"/>
      <c r="AP477" s="265"/>
      <c r="AR477" s="265"/>
    </row>
    <row r="478" spans="2:44" s="288" customFormat="1">
      <c r="B478" s="355"/>
      <c r="C478" s="355"/>
      <c r="D478" s="355"/>
      <c r="S478" s="265"/>
      <c r="T478" s="265"/>
      <c r="U478" s="265"/>
      <c r="V478" s="265"/>
      <c r="W478" s="265"/>
      <c r="X478" s="265"/>
      <c r="Y478" s="265"/>
      <c r="Z478" s="265"/>
      <c r="AA478" s="265"/>
      <c r="AB478" s="265"/>
      <c r="AC478" s="265"/>
      <c r="AD478" s="265"/>
      <c r="AE478" s="265"/>
      <c r="AF478" s="265"/>
      <c r="AG478" s="265"/>
      <c r="AH478" s="265"/>
      <c r="AI478" s="265"/>
      <c r="AJ478" s="265"/>
      <c r="AK478" s="265"/>
      <c r="AL478" s="265"/>
      <c r="AM478" s="265"/>
      <c r="AN478" s="265"/>
      <c r="AO478" s="265"/>
      <c r="AP478" s="265"/>
      <c r="AR478" s="265"/>
    </row>
    <row r="479" spans="2:44" s="288" customFormat="1">
      <c r="B479" s="355"/>
      <c r="C479" s="355"/>
      <c r="D479" s="355"/>
      <c r="S479" s="265"/>
      <c r="T479" s="265"/>
      <c r="U479" s="265"/>
      <c r="V479" s="265"/>
      <c r="W479" s="265"/>
      <c r="X479" s="265"/>
      <c r="Y479" s="265"/>
      <c r="Z479" s="265"/>
      <c r="AA479" s="265"/>
      <c r="AB479" s="265"/>
      <c r="AC479" s="265"/>
      <c r="AD479" s="265"/>
      <c r="AE479" s="265"/>
      <c r="AF479" s="265"/>
      <c r="AG479" s="265"/>
      <c r="AH479" s="265"/>
      <c r="AI479" s="265"/>
      <c r="AJ479" s="265"/>
      <c r="AK479" s="265"/>
      <c r="AL479" s="265"/>
      <c r="AM479" s="265"/>
      <c r="AN479" s="265"/>
      <c r="AO479" s="265"/>
      <c r="AP479" s="265"/>
      <c r="AR479" s="265"/>
    </row>
    <row r="480" spans="2:44" s="288" customFormat="1">
      <c r="B480" s="355"/>
      <c r="C480" s="355"/>
      <c r="D480" s="355"/>
      <c r="S480" s="265"/>
      <c r="T480" s="265"/>
      <c r="U480" s="265"/>
      <c r="V480" s="265"/>
      <c r="W480" s="265"/>
      <c r="X480" s="265"/>
      <c r="Y480" s="265"/>
      <c r="Z480" s="265"/>
      <c r="AA480" s="265"/>
      <c r="AB480" s="265"/>
      <c r="AC480" s="265"/>
      <c r="AD480" s="265"/>
      <c r="AE480" s="265"/>
      <c r="AF480" s="265"/>
      <c r="AG480" s="265"/>
      <c r="AH480" s="265"/>
      <c r="AI480" s="265"/>
      <c r="AJ480" s="265"/>
      <c r="AK480" s="265"/>
      <c r="AL480" s="265"/>
      <c r="AM480" s="265"/>
      <c r="AN480" s="265"/>
      <c r="AO480" s="265"/>
      <c r="AP480" s="265"/>
      <c r="AR480" s="265"/>
    </row>
    <row r="481" spans="2:44" s="288" customFormat="1">
      <c r="B481" s="355"/>
      <c r="C481" s="355"/>
      <c r="D481" s="355"/>
      <c r="S481" s="265"/>
      <c r="T481" s="265"/>
      <c r="U481" s="265"/>
      <c r="V481" s="265"/>
      <c r="W481" s="265"/>
      <c r="X481" s="265"/>
      <c r="Y481" s="265"/>
      <c r="Z481" s="265"/>
      <c r="AA481" s="265"/>
      <c r="AB481" s="265"/>
      <c r="AC481" s="265"/>
      <c r="AD481" s="265"/>
      <c r="AE481" s="265"/>
      <c r="AF481" s="265"/>
      <c r="AG481" s="265"/>
      <c r="AH481" s="265"/>
      <c r="AI481" s="265"/>
      <c r="AJ481" s="265"/>
      <c r="AK481" s="265"/>
      <c r="AL481" s="265"/>
      <c r="AM481" s="265"/>
      <c r="AN481" s="265"/>
      <c r="AO481" s="265"/>
      <c r="AP481" s="265"/>
      <c r="AR481" s="265"/>
    </row>
    <row r="482" spans="2:44" s="288" customFormat="1">
      <c r="B482" s="355"/>
      <c r="C482" s="355"/>
      <c r="D482" s="355"/>
      <c r="S482" s="265"/>
      <c r="T482" s="265"/>
      <c r="U482" s="265"/>
      <c r="V482" s="265"/>
      <c r="W482" s="265"/>
      <c r="X482" s="265"/>
      <c r="Y482" s="265"/>
      <c r="Z482" s="265"/>
      <c r="AA482" s="265"/>
      <c r="AB482" s="265"/>
      <c r="AC482" s="265"/>
      <c r="AD482" s="265"/>
      <c r="AE482" s="265"/>
      <c r="AF482" s="265"/>
      <c r="AG482" s="265"/>
      <c r="AH482" s="265"/>
      <c r="AI482" s="265"/>
      <c r="AJ482" s="265"/>
      <c r="AK482" s="265"/>
      <c r="AL482" s="265"/>
      <c r="AM482" s="265"/>
      <c r="AN482" s="265"/>
      <c r="AO482" s="265"/>
      <c r="AP482" s="265"/>
      <c r="AR482" s="265"/>
    </row>
    <row r="483" spans="2:44" s="288" customFormat="1">
      <c r="B483" s="355"/>
      <c r="C483" s="355"/>
      <c r="D483" s="355"/>
      <c r="S483" s="265"/>
      <c r="T483" s="265"/>
      <c r="U483" s="265"/>
      <c r="V483" s="265"/>
      <c r="W483" s="265"/>
      <c r="X483" s="265"/>
      <c r="Y483" s="265"/>
      <c r="Z483" s="265"/>
      <c r="AA483" s="265"/>
      <c r="AB483" s="265"/>
      <c r="AC483" s="265"/>
      <c r="AD483" s="265"/>
      <c r="AE483" s="265"/>
      <c r="AF483" s="265"/>
      <c r="AG483" s="265"/>
      <c r="AH483" s="265"/>
      <c r="AI483" s="265"/>
      <c r="AJ483" s="265"/>
      <c r="AK483" s="265"/>
      <c r="AL483" s="265"/>
      <c r="AM483" s="265"/>
      <c r="AN483" s="265"/>
      <c r="AO483" s="265"/>
      <c r="AP483" s="265"/>
      <c r="AR483" s="265"/>
    </row>
    <row r="484" spans="2:44" s="288" customFormat="1">
      <c r="B484" s="355"/>
      <c r="C484" s="355"/>
      <c r="D484" s="355"/>
      <c r="S484" s="265"/>
      <c r="T484" s="265"/>
      <c r="U484" s="265"/>
      <c r="V484" s="265"/>
      <c r="W484" s="265"/>
      <c r="X484" s="265"/>
      <c r="Y484" s="265"/>
      <c r="Z484" s="265"/>
      <c r="AA484" s="265"/>
      <c r="AB484" s="265"/>
      <c r="AC484" s="265"/>
      <c r="AD484" s="265"/>
      <c r="AE484" s="265"/>
      <c r="AF484" s="265"/>
      <c r="AG484" s="265"/>
      <c r="AH484" s="265"/>
      <c r="AI484" s="265"/>
      <c r="AJ484" s="265"/>
      <c r="AK484" s="265"/>
      <c r="AL484" s="265"/>
      <c r="AM484" s="265"/>
      <c r="AN484" s="265"/>
      <c r="AO484" s="265"/>
      <c r="AP484" s="265"/>
      <c r="AR484" s="265"/>
    </row>
    <row r="485" spans="2:44" s="288" customFormat="1">
      <c r="B485" s="355"/>
      <c r="C485" s="355"/>
      <c r="D485" s="355"/>
      <c r="S485" s="265"/>
      <c r="T485" s="265"/>
      <c r="U485" s="265"/>
      <c r="V485" s="265"/>
      <c r="W485" s="265"/>
      <c r="X485" s="265"/>
      <c r="Y485" s="265"/>
      <c r="Z485" s="265"/>
      <c r="AA485" s="265"/>
      <c r="AB485" s="265"/>
      <c r="AC485" s="265"/>
      <c r="AD485" s="265"/>
      <c r="AE485" s="265"/>
      <c r="AF485" s="265"/>
      <c r="AG485" s="265"/>
      <c r="AH485" s="265"/>
      <c r="AI485" s="265"/>
      <c r="AJ485" s="265"/>
      <c r="AK485" s="265"/>
      <c r="AL485" s="265"/>
      <c r="AM485" s="265"/>
      <c r="AN485" s="265"/>
      <c r="AO485" s="265"/>
      <c r="AP485" s="265"/>
      <c r="AR485" s="265"/>
    </row>
    <row r="486" spans="2:44" s="288" customFormat="1">
      <c r="B486" s="355"/>
      <c r="C486" s="355"/>
      <c r="D486" s="355"/>
      <c r="S486" s="265"/>
      <c r="T486" s="265"/>
      <c r="U486" s="265"/>
      <c r="V486" s="265"/>
      <c r="W486" s="265"/>
      <c r="X486" s="265"/>
      <c r="Y486" s="265"/>
      <c r="Z486" s="265"/>
      <c r="AA486" s="265"/>
      <c r="AB486" s="265"/>
      <c r="AC486" s="265"/>
      <c r="AD486" s="265"/>
      <c r="AE486" s="265"/>
      <c r="AF486" s="265"/>
      <c r="AG486" s="265"/>
      <c r="AH486" s="265"/>
      <c r="AI486" s="265"/>
      <c r="AJ486" s="265"/>
      <c r="AK486" s="265"/>
      <c r="AL486" s="265"/>
      <c r="AM486" s="265"/>
      <c r="AN486" s="265"/>
      <c r="AO486" s="265"/>
      <c r="AP486" s="265"/>
      <c r="AR486" s="265"/>
    </row>
    <row r="487" spans="2:44" s="288" customFormat="1">
      <c r="B487" s="355"/>
      <c r="C487" s="355"/>
      <c r="D487" s="355"/>
      <c r="S487" s="265"/>
      <c r="T487" s="265"/>
      <c r="U487" s="265"/>
      <c r="V487" s="265"/>
      <c r="W487" s="265"/>
      <c r="X487" s="265"/>
      <c r="Y487" s="265"/>
      <c r="Z487" s="265"/>
      <c r="AA487" s="265"/>
      <c r="AB487" s="265"/>
      <c r="AC487" s="265"/>
      <c r="AD487" s="265"/>
      <c r="AE487" s="265"/>
      <c r="AF487" s="265"/>
      <c r="AG487" s="265"/>
      <c r="AH487" s="265"/>
      <c r="AI487" s="265"/>
      <c r="AJ487" s="265"/>
      <c r="AK487" s="265"/>
      <c r="AL487" s="265"/>
      <c r="AM487" s="265"/>
      <c r="AN487" s="265"/>
      <c r="AO487" s="265"/>
      <c r="AP487" s="265"/>
      <c r="AR487" s="265"/>
    </row>
    <row r="488" spans="2:44" s="288" customFormat="1">
      <c r="B488" s="355"/>
      <c r="C488" s="355"/>
      <c r="D488" s="355"/>
      <c r="S488" s="265"/>
      <c r="T488" s="265"/>
      <c r="U488" s="265"/>
      <c r="V488" s="265"/>
      <c r="W488" s="265"/>
      <c r="X488" s="265"/>
      <c r="Y488" s="265"/>
      <c r="Z488" s="265"/>
      <c r="AA488" s="265"/>
      <c r="AB488" s="265"/>
      <c r="AC488" s="265"/>
      <c r="AD488" s="265"/>
      <c r="AE488" s="265"/>
      <c r="AF488" s="265"/>
      <c r="AG488" s="265"/>
      <c r="AH488" s="265"/>
      <c r="AI488" s="265"/>
      <c r="AJ488" s="265"/>
      <c r="AK488" s="265"/>
      <c r="AL488" s="265"/>
      <c r="AM488" s="265"/>
      <c r="AN488" s="265"/>
      <c r="AO488" s="265"/>
      <c r="AP488" s="265"/>
      <c r="AR488" s="265"/>
    </row>
    <row r="489" spans="2:44" s="288" customFormat="1">
      <c r="B489" s="355"/>
      <c r="C489" s="355"/>
      <c r="D489" s="355"/>
      <c r="S489" s="265"/>
      <c r="T489" s="265"/>
      <c r="U489" s="265"/>
      <c r="V489" s="265"/>
      <c r="W489" s="265"/>
      <c r="X489" s="265"/>
      <c r="Y489" s="265"/>
      <c r="Z489" s="265"/>
      <c r="AA489" s="265"/>
      <c r="AB489" s="265"/>
      <c r="AC489" s="265"/>
      <c r="AD489" s="265"/>
      <c r="AE489" s="265"/>
      <c r="AF489" s="265"/>
      <c r="AG489" s="265"/>
      <c r="AH489" s="265"/>
      <c r="AI489" s="265"/>
      <c r="AJ489" s="265"/>
      <c r="AK489" s="265"/>
      <c r="AL489" s="265"/>
      <c r="AM489" s="265"/>
      <c r="AN489" s="265"/>
      <c r="AO489" s="265"/>
      <c r="AP489" s="265"/>
      <c r="AR489" s="265"/>
    </row>
    <row r="490" spans="2:44" s="288" customFormat="1">
      <c r="B490" s="355"/>
      <c r="C490" s="355"/>
      <c r="D490" s="355"/>
      <c r="S490" s="265"/>
      <c r="T490" s="265"/>
      <c r="U490" s="265"/>
      <c r="V490" s="265"/>
      <c r="W490" s="265"/>
      <c r="X490" s="265"/>
      <c r="Y490" s="265"/>
      <c r="Z490" s="265"/>
      <c r="AA490" s="265"/>
      <c r="AB490" s="265"/>
      <c r="AC490" s="265"/>
      <c r="AD490" s="265"/>
      <c r="AE490" s="265"/>
      <c r="AF490" s="265"/>
      <c r="AG490" s="265"/>
      <c r="AH490" s="265"/>
      <c r="AI490" s="265"/>
      <c r="AJ490" s="265"/>
      <c r="AK490" s="265"/>
      <c r="AL490" s="265"/>
      <c r="AM490" s="265"/>
      <c r="AN490" s="265"/>
      <c r="AO490" s="265"/>
      <c r="AP490" s="265"/>
      <c r="AR490" s="265"/>
    </row>
    <row r="491" spans="2:44" s="288" customFormat="1">
      <c r="B491" s="355"/>
      <c r="C491" s="355"/>
      <c r="D491" s="355"/>
      <c r="S491" s="265"/>
      <c r="T491" s="265"/>
      <c r="U491" s="265"/>
      <c r="V491" s="265"/>
      <c r="W491" s="265"/>
      <c r="X491" s="265"/>
      <c r="Y491" s="265"/>
      <c r="Z491" s="265"/>
      <c r="AA491" s="265"/>
      <c r="AB491" s="265"/>
      <c r="AC491" s="265"/>
      <c r="AD491" s="265"/>
      <c r="AE491" s="265"/>
      <c r="AF491" s="265"/>
      <c r="AG491" s="265"/>
      <c r="AH491" s="265"/>
      <c r="AI491" s="265"/>
      <c r="AJ491" s="265"/>
      <c r="AK491" s="265"/>
      <c r="AL491" s="265"/>
      <c r="AM491" s="265"/>
      <c r="AN491" s="265"/>
      <c r="AO491" s="265"/>
      <c r="AP491" s="265"/>
      <c r="AR491" s="265"/>
    </row>
    <row r="492" spans="2:44" s="288" customFormat="1">
      <c r="B492" s="355"/>
      <c r="C492" s="355"/>
      <c r="D492" s="355"/>
      <c r="S492" s="265"/>
      <c r="T492" s="265"/>
      <c r="U492" s="265"/>
      <c r="V492" s="265"/>
      <c r="W492" s="265"/>
      <c r="X492" s="265"/>
      <c r="Y492" s="265"/>
      <c r="Z492" s="265"/>
      <c r="AA492" s="265"/>
      <c r="AB492" s="265"/>
      <c r="AC492" s="265"/>
      <c r="AD492" s="265"/>
      <c r="AE492" s="265"/>
      <c r="AF492" s="265"/>
      <c r="AG492" s="265"/>
      <c r="AH492" s="265"/>
      <c r="AI492" s="265"/>
      <c r="AJ492" s="265"/>
      <c r="AK492" s="265"/>
      <c r="AL492" s="265"/>
      <c r="AM492" s="265"/>
      <c r="AN492" s="265"/>
      <c r="AO492" s="265"/>
      <c r="AP492" s="265"/>
      <c r="AR492" s="265"/>
    </row>
    <row r="493" spans="2:44" s="288" customFormat="1">
      <c r="B493" s="355"/>
      <c r="C493" s="355"/>
      <c r="D493" s="355"/>
      <c r="S493" s="265"/>
      <c r="T493" s="265"/>
      <c r="U493" s="265"/>
      <c r="V493" s="265"/>
      <c r="W493" s="265"/>
      <c r="X493" s="265"/>
      <c r="Y493" s="265"/>
      <c r="Z493" s="265"/>
      <c r="AA493" s="265"/>
      <c r="AB493" s="265"/>
      <c r="AC493" s="265"/>
      <c r="AD493" s="265"/>
      <c r="AE493" s="265"/>
      <c r="AF493" s="265"/>
      <c r="AG493" s="265"/>
      <c r="AH493" s="265"/>
      <c r="AI493" s="265"/>
      <c r="AJ493" s="265"/>
      <c r="AK493" s="265"/>
      <c r="AL493" s="265"/>
      <c r="AM493" s="265"/>
      <c r="AN493" s="265"/>
      <c r="AO493" s="265"/>
      <c r="AP493" s="265"/>
      <c r="AR493" s="265"/>
    </row>
    <row r="494" spans="2:44" s="288" customFormat="1">
      <c r="B494" s="355"/>
      <c r="C494" s="355"/>
      <c r="D494" s="355"/>
      <c r="S494" s="265"/>
      <c r="T494" s="265"/>
      <c r="U494" s="265"/>
      <c r="V494" s="265"/>
      <c r="W494" s="265"/>
      <c r="X494" s="265"/>
      <c r="Y494" s="265"/>
      <c r="Z494" s="265"/>
      <c r="AA494" s="265"/>
      <c r="AB494" s="265"/>
      <c r="AC494" s="265"/>
      <c r="AD494" s="265"/>
      <c r="AE494" s="265"/>
      <c r="AF494" s="265"/>
      <c r="AG494" s="265"/>
      <c r="AH494" s="265"/>
      <c r="AI494" s="265"/>
      <c r="AJ494" s="265"/>
      <c r="AK494" s="265"/>
      <c r="AL494" s="265"/>
      <c r="AM494" s="265"/>
      <c r="AN494" s="265"/>
      <c r="AO494" s="265"/>
      <c r="AP494" s="265"/>
      <c r="AR494" s="265"/>
    </row>
    <row r="495" spans="2:44" s="288" customFormat="1">
      <c r="B495" s="355"/>
      <c r="C495" s="355"/>
      <c r="D495" s="355"/>
      <c r="S495" s="265"/>
      <c r="T495" s="265"/>
      <c r="U495" s="265"/>
      <c r="V495" s="265"/>
      <c r="W495" s="265"/>
      <c r="X495" s="265"/>
      <c r="Y495" s="265"/>
      <c r="Z495" s="265"/>
      <c r="AA495" s="265"/>
      <c r="AB495" s="265"/>
      <c r="AC495" s="265"/>
      <c r="AD495" s="265"/>
      <c r="AE495" s="265"/>
      <c r="AF495" s="265"/>
      <c r="AG495" s="265"/>
      <c r="AH495" s="265"/>
      <c r="AI495" s="265"/>
      <c r="AJ495" s="265"/>
      <c r="AK495" s="265"/>
      <c r="AL495" s="265"/>
      <c r="AM495" s="265"/>
      <c r="AN495" s="265"/>
      <c r="AO495" s="265"/>
      <c r="AP495" s="265"/>
      <c r="AR495" s="265"/>
    </row>
    <row r="496" spans="2:44" s="288" customFormat="1">
      <c r="B496" s="355"/>
      <c r="C496" s="355"/>
      <c r="D496" s="355"/>
      <c r="S496" s="265"/>
      <c r="T496" s="265"/>
      <c r="U496" s="265"/>
      <c r="V496" s="265"/>
      <c r="W496" s="265"/>
      <c r="X496" s="265"/>
      <c r="Y496" s="265"/>
      <c r="Z496" s="265"/>
      <c r="AA496" s="265"/>
      <c r="AB496" s="265"/>
      <c r="AC496" s="265"/>
      <c r="AD496" s="265"/>
      <c r="AE496" s="265"/>
      <c r="AF496" s="265"/>
      <c r="AG496" s="265"/>
      <c r="AH496" s="265"/>
      <c r="AI496" s="265"/>
      <c r="AJ496" s="265"/>
      <c r="AK496" s="265"/>
      <c r="AL496" s="265"/>
      <c r="AM496" s="265"/>
      <c r="AN496" s="265"/>
      <c r="AO496" s="265"/>
      <c r="AP496" s="265"/>
      <c r="AR496" s="265"/>
    </row>
    <row r="497" spans="2:44" s="288" customFormat="1">
      <c r="B497" s="355"/>
      <c r="C497" s="355"/>
      <c r="D497" s="355"/>
      <c r="S497" s="265"/>
      <c r="T497" s="265"/>
      <c r="U497" s="265"/>
      <c r="V497" s="265"/>
      <c r="W497" s="265"/>
      <c r="X497" s="265"/>
      <c r="Y497" s="265"/>
      <c r="Z497" s="265"/>
      <c r="AA497" s="265"/>
      <c r="AB497" s="265"/>
      <c r="AC497" s="265"/>
      <c r="AD497" s="265"/>
      <c r="AE497" s="265"/>
      <c r="AF497" s="265"/>
      <c r="AG497" s="265"/>
      <c r="AH497" s="265"/>
      <c r="AI497" s="265"/>
      <c r="AJ497" s="265"/>
      <c r="AK497" s="265"/>
      <c r="AL497" s="265"/>
      <c r="AM497" s="265"/>
      <c r="AN497" s="265"/>
      <c r="AO497" s="265"/>
      <c r="AP497" s="265"/>
      <c r="AR497" s="265"/>
    </row>
    <row r="498" spans="2:44" s="288" customFormat="1">
      <c r="B498" s="355"/>
      <c r="C498" s="355"/>
      <c r="D498" s="355"/>
      <c r="S498" s="265"/>
      <c r="T498" s="265"/>
      <c r="U498" s="265"/>
      <c r="V498" s="265"/>
      <c r="W498" s="265"/>
      <c r="X498" s="265"/>
      <c r="Y498" s="265"/>
      <c r="Z498" s="265"/>
      <c r="AA498" s="265"/>
      <c r="AB498" s="265"/>
      <c r="AC498" s="265"/>
      <c r="AD498" s="265"/>
      <c r="AE498" s="265"/>
      <c r="AF498" s="265"/>
      <c r="AG498" s="265"/>
      <c r="AH498" s="265"/>
      <c r="AI498" s="265"/>
      <c r="AJ498" s="265"/>
      <c r="AK498" s="265"/>
      <c r="AL498" s="265"/>
      <c r="AM498" s="265"/>
      <c r="AN498" s="265"/>
      <c r="AO498" s="265"/>
      <c r="AP498" s="265"/>
      <c r="AR498" s="265"/>
    </row>
    <row r="499" spans="2:44" s="288" customFormat="1">
      <c r="B499" s="355"/>
      <c r="C499" s="355"/>
      <c r="D499" s="355"/>
      <c r="S499" s="265"/>
      <c r="T499" s="265"/>
      <c r="U499" s="265"/>
      <c r="V499" s="265"/>
      <c r="W499" s="265"/>
      <c r="X499" s="265"/>
      <c r="Y499" s="265"/>
      <c r="Z499" s="265"/>
      <c r="AA499" s="265"/>
      <c r="AB499" s="265"/>
      <c r="AC499" s="265"/>
      <c r="AD499" s="265"/>
      <c r="AE499" s="265"/>
      <c r="AF499" s="265"/>
      <c r="AG499" s="265"/>
      <c r="AH499" s="265"/>
      <c r="AI499" s="265"/>
      <c r="AJ499" s="265"/>
      <c r="AK499" s="265"/>
      <c r="AL499" s="265"/>
      <c r="AM499" s="265"/>
      <c r="AN499" s="265"/>
      <c r="AO499" s="265"/>
      <c r="AP499" s="265"/>
      <c r="AR499" s="265"/>
    </row>
    <row r="500" spans="2:44" s="288" customFormat="1">
      <c r="B500" s="355"/>
      <c r="C500" s="355"/>
      <c r="D500" s="355"/>
      <c r="S500" s="265"/>
      <c r="T500" s="265"/>
      <c r="U500" s="265"/>
      <c r="V500" s="265"/>
      <c r="W500" s="265"/>
      <c r="X500" s="265"/>
      <c r="Y500" s="265"/>
      <c r="Z500" s="265"/>
      <c r="AA500" s="265"/>
      <c r="AB500" s="265"/>
      <c r="AC500" s="265"/>
      <c r="AD500" s="265"/>
      <c r="AE500" s="265"/>
      <c r="AF500" s="265"/>
      <c r="AG500" s="265"/>
      <c r="AH500" s="265"/>
      <c r="AI500" s="265"/>
      <c r="AJ500" s="265"/>
      <c r="AK500" s="265"/>
      <c r="AL500" s="265"/>
      <c r="AM500" s="265"/>
      <c r="AN500" s="265"/>
      <c r="AO500" s="265"/>
      <c r="AP500" s="265"/>
      <c r="AR500" s="265"/>
    </row>
    <row r="501" spans="2:44" s="288" customFormat="1">
      <c r="B501" s="355"/>
      <c r="C501" s="355"/>
      <c r="D501" s="355"/>
      <c r="S501" s="265"/>
      <c r="T501" s="265"/>
      <c r="U501" s="265"/>
      <c r="V501" s="265"/>
      <c r="W501" s="265"/>
      <c r="X501" s="265"/>
      <c r="Y501" s="265"/>
      <c r="Z501" s="265"/>
      <c r="AA501" s="265"/>
      <c r="AB501" s="265"/>
      <c r="AC501" s="265"/>
      <c r="AD501" s="265"/>
      <c r="AE501" s="265"/>
      <c r="AF501" s="265"/>
      <c r="AG501" s="265"/>
      <c r="AH501" s="265"/>
      <c r="AI501" s="265"/>
      <c r="AJ501" s="265"/>
      <c r="AK501" s="265"/>
      <c r="AL501" s="265"/>
      <c r="AM501" s="265"/>
      <c r="AN501" s="265"/>
      <c r="AO501" s="265"/>
      <c r="AP501" s="265"/>
      <c r="AR501" s="265"/>
    </row>
    <row r="502" spans="2:44" s="288" customFormat="1">
      <c r="B502" s="355"/>
      <c r="C502" s="355"/>
      <c r="D502" s="355"/>
      <c r="S502" s="265"/>
      <c r="T502" s="265"/>
      <c r="U502" s="265"/>
      <c r="V502" s="265"/>
      <c r="W502" s="265"/>
      <c r="X502" s="265"/>
      <c r="Y502" s="265"/>
      <c r="Z502" s="265"/>
      <c r="AA502" s="265"/>
      <c r="AB502" s="265"/>
      <c r="AC502" s="265"/>
      <c r="AD502" s="265"/>
      <c r="AE502" s="265"/>
      <c r="AF502" s="265"/>
      <c r="AG502" s="265"/>
      <c r="AH502" s="265"/>
      <c r="AI502" s="265"/>
      <c r="AJ502" s="265"/>
      <c r="AK502" s="265"/>
      <c r="AL502" s="265"/>
      <c r="AM502" s="265"/>
      <c r="AN502" s="265"/>
      <c r="AO502" s="265"/>
      <c r="AP502" s="265"/>
      <c r="AR502" s="265"/>
    </row>
    <row r="503" spans="2:44" s="288" customFormat="1">
      <c r="B503" s="355"/>
      <c r="C503" s="355"/>
      <c r="D503" s="355"/>
      <c r="S503" s="265"/>
      <c r="T503" s="265"/>
      <c r="U503" s="265"/>
      <c r="V503" s="265"/>
      <c r="W503" s="265"/>
      <c r="X503" s="265"/>
      <c r="Y503" s="265"/>
      <c r="Z503" s="265"/>
      <c r="AA503" s="265"/>
      <c r="AB503" s="265"/>
      <c r="AC503" s="265"/>
      <c r="AD503" s="265"/>
      <c r="AE503" s="265"/>
      <c r="AF503" s="265"/>
      <c r="AG503" s="265"/>
      <c r="AH503" s="265"/>
      <c r="AI503" s="265"/>
      <c r="AJ503" s="265"/>
      <c r="AK503" s="265"/>
      <c r="AL503" s="265"/>
      <c r="AM503" s="265"/>
      <c r="AN503" s="265"/>
      <c r="AO503" s="265"/>
      <c r="AP503" s="265"/>
      <c r="AR503" s="265"/>
    </row>
    <row r="504" spans="2:44" s="288" customFormat="1">
      <c r="B504" s="355"/>
      <c r="C504" s="355"/>
      <c r="D504" s="355"/>
      <c r="S504" s="265"/>
      <c r="T504" s="265"/>
      <c r="U504" s="265"/>
      <c r="V504" s="265"/>
      <c r="W504" s="265"/>
      <c r="X504" s="265"/>
      <c r="Y504" s="265"/>
      <c r="Z504" s="265"/>
      <c r="AA504" s="265"/>
      <c r="AB504" s="265"/>
      <c r="AC504" s="265"/>
      <c r="AD504" s="265"/>
      <c r="AE504" s="265"/>
      <c r="AF504" s="265"/>
      <c r="AG504" s="265"/>
      <c r="AH504" s="265"/>
      <c r="AI504" s="265"/>
      <c r="AJ504" s="265"/>
      <c r="AK504" s="265"/>
      <c r="AL504" s="265"/>
      <c r="AM504" s="265"/>
      <c r="AN504" s="265"/>
      <c r="AO504" s="265"/>
      <c r="AP504" s="265"/>
      <c r="AR504" s="265"/>
    </row>
    <row r="505" spans="2:44" s="288" customFormat="1">
      <c r="B505" s="355"/>
      <c r="C505" s="355"/>
      <c r="D505" s="355"/>
      <c r="S505" s="265"/>
      <c r="T505" s="265"/>
      <c r="U505" s="265"/>
      <c r="V505" s="265"/>
      <c r="W505" s="265"/>
      <c r="X505" s="265"/>
      <c r="Y505" s="265"/>
      <c r="Z505" s="265"/>
      <c r="AA505" s="265"/>
      <c r="AB505" s="265"/>
      <c r="AC505" s="265"/>
      <c r="AD505" s="265"/>
      <c r="AE505" s="265"/>
      <c r="AF505" s="265"/>
      <c r="AG505" s="265"/>
      <c r="AH505" s="265"/>
      <c r="AI505" s="265"/>
      <c r="AJ505" s="265"/>
      <c r="AK505" s="265"/>
      <c r="AL505" s="265"/>
      <c r="AM505" s="265"/>
      <c r="AN505" s="265"/>
      <c r="AO505" s="265"/>
      <c r="AP505" s="265"/>
      <c r="AR505" s="265"/>
    </row>
    <row r="506" spans="2:44" s="288" customFormat="1">
      <c r="B506" s="355"/>
      <c r="C506" s="355"/>
      <c r="D506" s="355"/>
      <c r="S506" s="265"/>
      <c r="T506" s="265"/>
      <c r="U506" s="265"/>
      <c r="V506" s="265"/>
      <c r="W506" s="265"/>
      <c r="X506" s="265"/>
      <c r="Y506" s="265"/>
      <c r="Z506" s="265"/>
      <c r="AA506" s="265"/>
      <c r="AB506" s="265"/>
      <c r="AC506" s="265"/>
      <c r="AD506" s="265"/>
      <c r="AE506" s="265"/>
      <c r="AF506" s="265"/>
      <c r="AG506" s="265"/>
      <c r="AH506" s="265"/>
      <c r="AI506" s="265"/>
      <c r="AJ506" s="265"/>
      <c r="AK506" s="265"/>
      <c r="AL506" s="265"/>
      <c r="AM506" s="265"/>
      <c r="AN506" s="265"/>
      <c r="AO506" s="265"/>
      <c r="AP506" s="265"/>
      <c r="AR506" s="265"/>
    </row>
    <row r="507" spans="2:44" s="288" customFormat="1">
      <c r="B507" s="355"/>
      <c r="C507" s="355"/>
      <c r="D507" s="355"/>
      <c r="S507" s="265"/>
      <c r="T507" s="265"/>
      <c r="U507" s="265"/>
      <c r="V507" s="265"/>
      <c r="W507" s="265"/>
      <c r="X507" s="265"/>
      <c r="Y507" s="265"/>
      <c r="Z507" s="265"/>
      <c r="AA507" s="265"/>
      <c r="AB507" s="265"/>
      <c r="AC507" s="265"/>
      <c r="AD507" s="265"/>
      <c r="AE507" s="265"/>
      <c r="AF507" s="265"/>
      <c r="AG507" s="265"/>
      <c r="AH507" s="265"/>
      <c r="AI507" s="265"/>
      <c r="AJ507" s="265"/>
      <c r="AK507" s="265"/>
      <c r="AL507" s="265"/>
      <c r="AM507" s="265"/>
      <c r="AN507" s="265"/>
      <c r="AO507" s="265"/>
      <c r="AP507" s="265"/>
      <c r="AR507" s="265"/>
    </row>
    <row r="508" spans="2:44" s="288" customFormat="1">
      <c r="B508" s="355"/>
      <c r="C508" s="355"/>
      <c r="D508" s="355"/>
      <c r="S508" s="265"/>
      <c r="T508" s="265"/>
      <c r="U508" s="265"/>
      <c r="V508" s="265"/>
      <c r="W508" s="265"/>
      <c r="X508" s="265"/>
      <c r="Y508" s="265"/>
      <c r="Z508" s="265"/>
      <c r="AA508" s="265"/>
      <c r="AB508" s="265"/>
      <c r="AC508" s="265"/>
      <c r="AD508" s="265"/>
      <c r="AE508" s="265"/>
      <c r="AF508" s="265"/>
      <c r="AG508" s="265"/>
      <c r="AH508" s="265"/>
      <c r="AI508" s="265"/>
      <c r="AJ508" s="265"/>
      <c r="AK508" s="265"/>
      <c r="AL508" s="265"/>
      <c r="AM508" s="265"/>
      <c r="AN508" s="265"/>
      <c r="AO508" s="265"/>
      <c r="AP508" s="265"/>
      <c r="AR508" s="265"/>
    </row>
    <row r="509" spans="2:44" s="288" customFormat="1">
      <c r="B509" s="355"/>
      <c r="C509" s="355"/>
      <c r="D509" s="355"/>
      <c r="S509" s="265"/>
      <c r="T509" s="265"/>
      <c r="U509" s="265"/>
      <c r="V509" s="265"/>
      <c r="W509" s="265"/>
      <c r="X509" s="265"/>
      <c r="Y509" s="265"/>
      <c r="Z509" s="265"/>
      <c r="AA509" s="265"/>
      <c r="AB509" s="265"/>
      <c r="AC509" s="265"/>
      <c r="AD509" s="265"/>
      <c r="AE509" s="265"/>
      <c r="AF509" s="265"/>
      <c r="AG509" s="265"/>
      <c r="AH509" s="265"/>
      <c r="AI509" s="265"/>
      <c r="AJ509" s="265"/>
      <c r="AK509" s="265"/>
      <c r="AL509" s="265"/>
      <c r="AM509" s="265"/>
      <c r="AN509" s="265"/>
      <c r="AO509" s="265"/>
      <c r="AP509" s="265"/>
      <c r="AR509" s="265"/>
    </row>
    <row r="510" spans="2:44" s="288" customFormat="1">
      <c r="B510" s="355"/>
      <c r="C510" s="355"/>
      <c r="D510" s="355"/>
      <c r="S510" s="265"/>
      <c r="T510" s="265"/>
      <c r="U510" s="265"/>
      <c r="V510" s="265"/>
      <c r="W510" s="265"/>
      <c r="X510" s="265"/>
      <c r="Y510" s="265"/>
      <c r="Z510" s="265"/>
      <c r="AA510" s="265"/>
      <c r="AB510" s="265"/>
      <c r="AC510" s="265"/>
      <c r="AD510" s="265"/>
      <c r="AE510" s="265"/>
      <c r="AF510" s="265"/>
      <c r="AG510" s="265"/>
      <c r="AH510" s="265"/>
      <c r="AI510" s="265"/>
      <c r="AJ510" s="265"/>
      <c r="AK510" s="265"/>
      <c r="AL510" s="265"/>
      <c r="AM510" s="265"/>
      <c r="AN510" s="265"/>
      <c r="AO510" s="265"/>
      <c r="AP510" s="265"/>
      <c r="AR510" s="265"/>
    </row>
    <row r="511" spans="2:44" s="288" customFormat="1">
      <c r="B511" s="355"/>
      <c r="C511" s="355"/>
      <c r="D511" s="355"/>
      <c r="S511" s="265"/>
      <c r="T511" s="265"/>
      <c r="U511" s="265"/>
      <c r="V511" s="265"/>
      <c r="W511" s="265"/>
      <c r="X511" s="265"/>
      <c r="Y511" s="265"/>
      <c r="Z511" s="265"/>
      <c r="AA511" s="265"/>
      <c r="AB511" s="265"/>
      <c r="AC511" s="265"/>
      <c r="AD511" s="265"/>
      <c r="AE511" s="265"/>
      <c r="AF511" s="265"/>
      <c r="AG511" s="265"/>
      <c r="AH511" s="265"/>
      <c r="AI511" s="265"/>
      <c r="AJ511" s="265"/>
      <c r="AK511" s="265"/>
      <c r="AL511" s="265"/>
      <c r="AM511" s="265"/>
      <c r="AN511" s="265"/>
      <c r="AO511" s="265"/>
      <c r="AP511" s="265"/>
      <c r="AR511" s="265"/>
    </row>
    <row r="512" spans="2:44" s="288" customFormat="1">
      <c r="B512" s="355"/>
      <c r="C512" s="355"/>
      <c r="D512" s="355"/>
      <c r="S512" s="265"/>
      <c r="T512" s="265"/>
      <c r="U512" s="265"/>
      <c r="V512" s="265"/>
      <c r="W512" s="265"/>
      <c r="X512" s="265"/>
      <c r="Y512" s="265"/>
      <c r="Z512" s="265"/>
      <c r="AA512" s="265"/>
      <c r="AB512" s="265"/>
      <c r="AC512" s="265"/>
      <c r="AD512" s="265"/>
      <c r="AE512" s="265"/>
      <c r="AF512" s="265"/>
      <c r="AG512" s="265"/>
      <c r="AH512" s="265"/>
      <c r="AI512" s="265"/>
      <c r="AJ512" s="265"/>
      <c r="AK512" s="265"/>
      <c r="AL512" s="265"/>
      <c r="AM512" s="265"/>
      <c r="AN512" s="265"/>
      <c r="AO512" s="265"/>
      <c r="AP512" s="265"/>
      <c r="AR512" s="265"/>
    </row>
    <row r="513" spans="2:44" s="288" customFormat="1">
      <c r="B513" s="355"/>
      <c r="C513" s="355"/>
      <c r="D513" s="355"/>
      <c r="S513" s="265"/>
      <c r="T513" s="265"/>
      <c r="U513" s="265"/>
      <c r="V513" s="265"/>
      <c r="W513" s="265"/>
      <c r="X513" s="265"/>
      <c r="Y513" s="265"/>
      <c r="Z513" s="265"/>
      <c r="AA513" s="265"/>
      <c r="AB513" s="265"/>
      <c r="AC513" s="265"/>
      <c r="AD513" s="265"/>
      <c r="AE513" s="265"/>
      <c r="AF513" s="265"/>
      <c r="AG513" s="265"/>
      <c r="AH513" s="265"/>
      <c r="AI513" s="265"/>
      <c r="AJ513" s="265"/>
      <c r="AK513" s="265"/>
      <c r="AL513" s="265"/>
      <c r="AM513" s="265"/>
      <c r="AN513" s="265"/>
      <c r="AO513" s="265"/>
      <c r="AP513" s="265"/>
      <c r="AR513" s="265"/>
    </row>
    <row r="514" spans="2:44" s="288" customFormat="1">
      <c r="B514" s="355"/>
      <c r="C514" s="355"/>
      <c r="D514" s="355"/>
      <c r="S514" s="265"/>
      <c r="T514" s="265"/>
      <c r="U514" s="265"/>
      <c r="V514" s="265"/>
      <c r="W514" s="265"/>
      <c r="X514" s="265"/>
      <c r="Y514" s="265"/>
      <c r="Z514" s="265"/>
      <c r="AA514" s="265"/>
      <c r="AB514" s="265"/>
      <c r="AC514" s="265"/>
      <c r="AD514" s="265"/>
      <c r="AE514" s="265"/>
      <c r="AF514" s="265"/>
      <c r="AG514" s="265"/>
      <c r="AH514" s="265"/>
      <c r="AI514" s="265"/>
      <c r="AJ514" s="265"/>
      <c r="AK514" s="265"/>
      <c r="AL514" s="265"/>
      <c r="AM514" s="265"/>
      <c r="AN514" s="265"/>
      <c r="AO514" s="265"/>
      <c r="AP514" s="265"/>
      <c r="AR514" s="265"/>
    </row>
    <row r="515" spans="2:44" s="288" customFormat="1">
      <c r="B515" s="355"/>
      <c r="C515" s="355"/>
      <c r="D515" s="355"/>
      <c r="S515" s="265"/>
      <c r="T515" s="265"/>
      <c r="U515" s="265"/>
      <c r="V515" s="265"/>
      <c r="W515" s="265"/>
      <c r="X515" s="265"/>
      <c r="Y515" s="265"/>
      <c r="Z515" s="265"/>
      <c r="AA515" s="265"/>
      <c r="AB515" s="265"/>
      <c r="AC515" s="265"/>
      <c r="AD515" s="265"/>
      <c r="AE515" s="265"/>
      <c r="AF515" s="265"/>
      <c r="AG515" s="265"/>
      <c r="AH515" s="265"/>
      <c r="AI515" s="265"/>
      <c r="AJ515" s="265"/>
      <c r="AK515" s="265"/>
      <c r="AL515" s="265"/>
      <c r="AM515" s="265"/>
      <c r="AN515" s="265"/>
      <c r="AO515" s="265"/>
      <c r="AP515" s="265"/>
      <c r="AR515" s="265"/>
    </row>
    <row r="516" spans="2:44" s="288" customFormat="1">
      <c r="B516" s="355"/>
      <c r="C516" s="355"/>
      <c r="D516" s="355"/>
      <c r="S516" s="265"/>
      <c r="T516" s="265"/>
      <c r="U516" s="265"/>
      <c r="V516" s="265"/>
      <c r="W516" s="265"/>
      <c r="X516" s="265"/>
      <c r="Y516" s="265"/>
      <c r="Z516" s="265"/>
      <c r="AA516" s="265"/>
      <c r="AB516" s="265"/>
      <c r="AC516" s="265"/>
      <c r="AD516" s="265"/>
      <c r="AE516" s="265"/>
      <c r="AF516" s="265"/>
      <c r="AG516" s="265"/>
      <c r="AH516" s="265"/>
      <c r="AI516" s="265"/>
      <c r="AJ516" s="265"/>
      <c r="AK516" s="265"/>
      <c r="AL516" s="265"/>
      <c r="AM516" s="265"/>
      <c r="AN516" s="265"/>
      <c r="AO516" s="265"/>
      <c r="AP516" s="265"/>
      <c r="AR516" s="265"/>
    </row>
    <row r="517" spans="2:44" s="288" customFormat="1">
      <c r="B517" s="355"/>
      <c r="C517" s="355"/>
      <c r="D517" s="355"/>
      <c r="S517" s="265"/>
      <c r="T517" s="265"/>
      <c r="U517" s="265"/>
      <c r="V517" s="265"/>
      <c r="W517" s="265"/>
      <c r="X517" s="265"/>
      <c r="Y517" s="265"/>
      <c r="Z517" s="265"/>
      <c r="AA517" s="265"/>
      <c r="AB517" s="265"/>
      <c r="AC517" s="265"/>
      <c r="AD517" s="265"/>
      <c r="AE517" s="265"/>
      <c r="AF517" s="265"/>
      <c r="AG517" s="265"/>
      <c r="AH517" s="265"/>
      <c r="AI517" s="265"/>
      <c r="AJ517" s="265"/>
      <c r="AK517" s="265"/>
      <c r="AL517" s="265"/>
      <c r="AM517" s="265"/>
      <c r="AN517" s="265"/>
      <c r="AO517" s="265"/>
      <c r="AP517" s="265"/>
      <c r="AR517" s="265"/>
    </row>
    <row r="518" spans="2:44" s="288" customFormat="1">
      <c r="B518" s="355"/>
      <c r="C518" s="355"/>
      <c r="D518" s="355"/>
      <c r="S518" s="265"/>
      <c r="T518" s="265"/>
      <c r="U518" s="265"/>
      <c r="V518" s="265"/>
      <c r="W518" s="265"/>
      <c r="X518" s="265"/>
      <c r="Y518" s="265"/>
      <c r="Z518" s="265"/>
      <c r="AA518" s="265"/>
      <c r="AB518" s="265"/>
      <c r="AC518" s="265"/>
      <c r="AD518" s="265"/>
      <c r="AE518" s="265"/>
      <c r="AF518" s="265"/>
      <c r="AG518" s="265"/>
      <c r="AH518" s="265"/>
      <c r="AI518" s="265"/>
      <c r="AJ518" s="265"/>
      <c r="AK518" s="265"/>
      <c r="AL518" s="265"/>
      <c r="AM518" s="265"/>
      <c r="AN518" s="265"/>
      <c r="AO518" s="265"/>
      <c r="AP518" s="265"/>
      <c r="AR518" s="265"/>
    </row>
    <row r="519" spans="2:44" s="288" customFormat="1">
      <c r="B519" s="355"/>
      <c r="C519" s="355"/>
      <c r="D519" s="355"/>
      <c r="S519" s="265"/>
      <c r="T519" s="265"/>
      <c r="U519" s="265"/>
      <c r="V519" s="265"/>
      <c r="W519" s="265"/>
      <c r="X519" s="265"/>
      <c r="Y519" s="265"/>
      <c r="Z519" s="265"/>
      <c r="AA519" s="265"/>
      <c r="AB519" s="265"/>
      <c r="AC519" s="265"/>
      <c r="AD519" s="265"/>
      <c r="AE519" s="265"/>
      <c r="AF519" s="265"/>
      <c r="AG519" s="265"/>
      <c r="AH519" s="265"/>
      <c r="AI519" s="265"/>
      <c r="AJ519" s="265"/>
      <c r="AK519" s="265"/>
      <c r="AL519" s="265"/>
      <c r="AM519" s="265"/>
      <c r="AN519" s="265"/>
      <c r="AO519" s="265"/>
      <c r="AP519" s="265"/>
      <c r="AR519" s="265"/>
    </row>
    <row r="520" spans="2:44" s="288" customFormat="1">
      <c r="B520" s="355"/>
      <c r="C520" s="355"/>
      <c r="D520" s="355"/>
      <c r="S520" s="265"/>
      <c r="T520" s="265"/>
      <c r="U520" s="265"/>
      <c r="V520" s="265"/>
      <c r="W520" s="265"/>
      <c r="X520" s="265"/>
      <c r="Y520" s="265"/>
      <c r="Z520" s="265"/>
      <c r="AA520" s="265"/>
      <c r="AB520" s="265"/>
      <c r="AC520" s="265"/>
      <c r="AD520" s="265"/>
      <c r="AE520" s="265"/>
      <c r="AF520" s="265"/>
      <c r="AG520" s="265"/>
      <c r="AH520" s="265"/>
      <c r="AI520" s="265"/>
      <c r="AJ520" s="265"/>
      <c r="AK520" s="265"/>
      <c r="AL520" s="265"/>
      <c r="AM520" s="265"/>
      <c r="AN520" s="265"/>
      <c r="AO520" s="265"/>
      <c r="AP520" s="265"/>
      <c r="AR520" s="265"/>
    </row>
    <row r="521" spans="2:44" s="288" customFormat="1">
      <c r="B521" s="355"/>
      <c r="C521" s="355"/>
      <c r="D521" s="355"/>
      <c r="S521" s="265"/>
      <c r="T521" s="265"/>
      <c r="U521" s="265"/>
      <c r="V521" s="265"/>
      <c r="W521" s="265"/>
      <c r="X521" s="265"/>
      <c r="Y521" s="265"/>
      <c r="Z521" s="265"/>
      <c r="AA521" s="265"/>
      <c r="AB521" s="265"/>
      <c r="AC521" s="265"/>
      <c r="AD521" s="265"/>
      <c r="AE521" s="265"/>
      <c r="AF521" s="265"/>
      <c r="AG521" s="265"/>
      <c r="AH521" s="265"/>
      <c r="AI521" s="265"/>
      <c r="AJ521" s="265"/>
      <c r="AK521" s="265"/>
      <c r="AL521" s="265"/>
      <c r="AM521" s="265"/>
      <c r="AN521" s="265"/>
      <c r="AO521" s="265"/>
      <c r="AP521" s="265"/>
      <c r="AR521" s="265"/>
    </row>
    <row r="522" spans="2:44" s="288" customFormat="1">
      <c r="B522" s="355"/>
      <c r="C522" s="355"/>
      <c r="D522" s="355"/>
      <c r="S522" s="265"/>
      <c r="T522" s="265"/>
      <c r="U522" s="265"/>
      <c r="V522" s="265"/>
      <c r="W522" s="265"/>
      <c r="X522" s="265"/>
      <c r="Y522" s="265"/>
      <c r="Z522" s="265"/>
      <c r="AA522" s="265"/>
      <c r="AB522" s="265"/>
      <c r="AC522" s="265"/>
      <c r="AD522" s="265"/>
      <c r="AE522" s="265"/>
      <c r="AF522" s="265"/>
      <c r="AG522" s="265"/>
      <c r="AH522" s="265"/>
      <c r="AI522" s="265"/>
      <c r="AJ522" s="265"/>
      <c r="AK522" s="265"/>
      <c r="AL522" s="265"/>
      <c r="AM522" s="265"/>
      <c r="AN522" s="265"/>
      <c r="AO522" s="265"/>
      <c r="AP522" s="265"/>
      <c r="AR522" s="265"/>
    </row>
    <row r="523" spans="2:44" s="288" customFormat="1">
      <c r="B523" s="355"/>
      <c r="C523" s="355"/>
      <c r="D523" s="355"/>
      <c r="S523" s="265"/>
      <c r="T523" s="265"/>
      <c r="U523" s="265"/>
      <c r="V523" s="265"/>
      <c r="W523" s="265"/>
      <c r="X523" s="265"/>
      <c r="Y523" s="265"/>
      <c r="Z523" s="265"/>
      <c r="AA523" s="265"/>
      <c r="AB523" s="265"/>
      <c r="AC523" s="265"/>
      <c r="AD523" s="265"/>
      <c r="AE523" s="265"/>
      <c r="AF523" s="265"/>
      <c r="AG523" s="265"/>
      <c r="AH523" s="265"/>
      <c r="AI523" s="265"/>
      <c r="AJ523" s="265"/>
      <c r="AK523" s="265"/>
      <c r="AL523" s="265"/>
      <c r="AM523" s="265"/>
      <c r="AN523" s="265"/>
      <c r="AO523" s="265"/>
      <c r="AP523" s="265"/>
      <c r="AR523" s="265"/>
    </row>
    <row r="524" spans="2:44" s="288" customFormat="1">
      <c r="B524" s="355"/>
      <c r="C524" s="355"/>
      <c r="D524" s="355"/>
      <c r="S524" s="265"/>
      <c r="T524" s="265"/>
      <c r="U524" s="265"/>
      <c r="V524" s="265"/>
      <c r="W524" s="265"/>
      <c r="X524" s="265"/>
      <c r="Y524" s="265"/>
      <c r="Z524" s="265"/>
      <c r="AA524" s="265"/>
      <c r="AB524" s="265"/>
      <c r="AC524" s="265"/>
      <c r="AD524" s="265"/>
      <c r="AE524" s="265"/>
      <c r="AF524" s="265"/>
      <c r="AG524" s="265"/>
      <c r="AH524" s="265"/>
      <c r="AI524" s="265"/>
      <c r="AJ524" s="265"/>
      <c r="AK524" s="265"/>
      <c r="AL524" s="265"/>
      <c r="AM524" s="265"/>
      <c r="AN524" s="265"/>
      <c r="AO524" s="265"/>
      <c r="AP524" s="265"/>
      <c r="AR524" s="265"/>
    </row>
    <row r="525" spans="2:44" s="288" customFormat="1">
      <c r="B525" s="355"/>
      <c r="C525" s="355"/>
      <c r="D525" s="355"/>
      <c r="S525" s="265"/>
      <c r="T525" s="265"/>
      <c r="U525" s="265"/>
      <c r="V525" s="265"/>
      <c r="W525" s="265"/>
      <c r="X525" s="265"/>
      <c r="Y525" s="265"/>
      <c r="Z525" s="265"/>
      <c r="AA525" s="265"/>
      <c r="AB525" s="265"/>
      <c r="AC525" s="265"/>
      <c r="AD525" s="265"/>
      <c r="AE525" s="265"/>
      <c r="AF525" s="265"/>
      <c r="AG525" s="265"/>
      <c r="AH525" s="265"/>
      <c r="AI525" s="265"/>
      <c r="AJ525" s="265"/>
      <c r="AK525" s="265"/>
      <c r="AL525" s="265"/>
      <c r="AM525" s="265"/>
      <c r="AN525" s="265"/>
      <c r="AO525" s="265"/>
      <c r="AP525" s="265"/>
      <c r="AR525" s="265"/>
    </row>
    <row r="526" spans="2:44" s="288" customFormat="1">
      <c r="B526" s="355"/>
      <c r="C526" s="355"/>
      <c r="D526" s="355"/>
      <c r="S526" s="265"/>
      <c r="T526" s="265"/>
      <c r="U526" s="265"/>
      <c r="V526" s="265"/>
      <c r="W526" s="265"/>
      <c r="X526" s="265"/>
      <c r="Y526" s="265"/>
      <c r="Z526" s="265"/>
      <c r="AA526" s="265"/>
      <c r="AB526" s="265"/>
      <c r="AC526" s="265"/>
      <c r="AD526" s="265"/>
      <c r="AE526" s="265"/>
      <c r="AF526" s="265"/>
      <c r="AG526" s="265"/>
      <c r="AH526" s="265"/>
      <c r="AI526" s="265"/>
      <c r="AJ526" s="265"/>
      <c r="AK526" s="265"/>
      <c r="AL526" s="265"/>
      <c r="AM526" s="265"/>
      <c r="AN526" s="265"/>
      <c r="AO526" s="265"/>
      <c r="AP526" s="265"/>
      <c r="AR526" s="265"/>
    </row>
    <row r="527" spans="2:44" s="288" customFormat="1">
      <c r="B527" s="355"/>
      <c r="C527" s="355"/>
      <c r="D527" s="355"/>
      <c r="S527" s="265"/>
      <c r="T527" s="265"/>
      <c r="U527" s="265"/>
      <c r="V527" s="265"/>
      <c r="W527" s="265"/>
      <c r="X527" s="265"/>
      <c r="Y527" s="265"/>
      <c r="Z527" s="265"/>
      <c r="AA527" s="265"/>
      <c r="AB527" s="265"/>
      <c r="AC527" s="265"/>
      <c r="AD527" s="265"/>
      <c r="AE527" s="265"/>
      <c r="AF527" s="265"/>
      <c r="AG527" s="265"/>
      <c r="AH527" s="265"/>
      <c r="AI527" s="265"/>
      <c r="AJ527" s="265"/>
      <c r="AK527" s="265"/>
      <c r="AL527" s="265"/>
      <c r="AM527" s="265"/>
      <c r="AN527" s="265"/>
      <c r="AO527" s="265"/>
      <c r="AP527" s="265"/>
      <c r="AR527" s="265"/>
    </row>
    <row r="528" spans="2:44" s="288" customFormat="1">
      <c r="B528" s="355"/>
      <c r="C528" s="355"/>
      <c r="D528" s="355"/>
      <c r="S528" s="265"/>
      <c r="T528" s="265"/>
      <c r="U528" s="265"/>
      <c r="V528" s="265"/>
      <c r="W528" s="265"/>
      <c r="X528" s="265"/>
      <c r="Y528" s="265"/>
      <c r="Z528" s="265"/>
      <c r="AA528" s="265"/>
      <c r="AB528" s="265"/>
      <c r="AC528" s="265"/>
      <c r="AD528" s="265"/>
      <c r="AE528" s="265"/>
      <c r="AF528" s="265"/>
      <c r="AG528" s="265"/>
      <c r="AH528" s="265"/>
      <c r="AI528" s="265"/>
      <c r="AJ528" s="265"/>
      <c r="AK528" s="265"/>
      <c r="AL528" s="265"/>
      <c r="AM528" s="265"/>
      <c r="AN528" s="265"/>
      <c r="AO528" s="265"/>
      <c r="AP528" s="265"/>
      <c r="AR528" s="265"/>
    </row>
    <row r="529" spans="2:44" s="288" customFormat="1">
      <c r="B529" s="355"/>
      <c r="C529" s="355"/>
      <c r="D529" s="355"/>
      <c r="S529" s="265"/>
      <c r="T529" s="265"/>
      <c r="U529" s="265"/>
      <c r="V529" s="265"/>
      <c r="W529" s="265"/>
      <c r="X529" s="265"/>
      <c r="Y529" s="265"/>
      <c r="Z529" s="265"/>
      <c r="AA529" s="265"/>
      <c r="AB529" s="265"/>
      <c r="AC529" s="265"/>
      <c r="AD529" s="265"/>
      <c r="AE529" s="265"/>
      <c r="AF529" s="265"/>
      <c r="AG529" s="265"/>
      <c r="AH529" s="265"/>
      <c r="AI529" s="265"/>
      <c r="AJ529" s="265"/>
      <c r="AK529" s="265"/>
      <c r="AL529" s="265"/>
      <c r="AM529" s="265"/>
      <c r="AN529" s="265"/>
      <c r="AO529" s="265"/>
      <c r="AP529" s="265"/>
      <c r="AR529" s="265"/>
    </row>
    <row r="530" spans="2:44" s="288" customFormat="1">
      <c r="B530" s="355"/>
      <c r="C530" s="355"/>
      <c r="D530" s="355"/>
      <c r="S530" s="265"/>
      <c r="T530" s="265"/>
      <c r="U530" s="265"/>
      <c r="V530" s="265"/>
      <c r="W530" s="265"/>
      <c r="X530" s="265"/>
      <c r="Y530" s="265"/>
      <c r="Z530" s="265"/>
      <c r="AA530" s="265"/>
      <c r="AB530" s="265"/>
      <c r="AC530" s="265"/>
      <c r="AD530" s="265"/>
      <c r="AE530" s="265"/>
      <c r="AF530" s="265"/>
      <c r="AG530" s="265"/>
      <c r="AH530" s="265"/>
      <c r="AI530" s="265"/>
      <c r="AJ530" s="265"/>
      <c r="AK530" s="265"/>
      <c r="AL530" s="265"/>
      <c r="AM530" s="265"/>
      <c r="AN530" s="265"/>
      <c r="AO530" s="265"/>
      <c r="AP530" s="265"/>
      <c r="AR530" s="265"/>
    </row>
    <row r="531" spans="2:44" s="288" customFormat="1">
      <c r="B531" s="355"/>
      <c r="C531" s="355"/>
      <c r="D531" s="355"/>
      <c r="S531" s="265"/>
      <c r="T531" s="265"/>
      <c r="U531" s="265"/>
      <c r="V531" s="265"/>
      <c r="W531" s="265"/>
      <c r="X531" s="265"/>
      <c r="Y531" s="265"/>
      <c r="Z531" s="265"/>
      <c r="AA531" s="265"/>
      <c r="AB531" s="265"/>
      <c r="AC531" s="265"/>
      <c r="AD531" s="265"/>
      <c r="AE531" s="265"/>
      <c r="AF531" s="265"/>
      <c r="AG531" s="265"/>
      <c r="AH531" s="265"/>
      <c r="AI531" s="265"/>
      <c r="AJ531" s="265"/>
      <c r="AK531" s="265"/>
      <c r="AL531" s="265"/>
      <c r="AM531" s="265"/>
      <c r="AN531" s="265"/>
      <c r="AO531" s="265"/>
      <c r="AP531" s="265"/>
      <c r="AR531" s="265"/>
    </row>
    <row r="532" spans="2:44" s="288" customFormat="1">
      <c r="B532" s="355"/>
      <c r="C532" s="355"/>
      <c r="D532" s="355"/>
      <c r="S532" s="265"/>
      <c r="T532" s="265"/>
      <c r="U532" s="265"/>
      <c r="V532" s="265"/>
      <c r="W532" s="265"/>
      <c r="X532" s="265"/>
      <c r="Y532" s="265"/>
      <c r="Z532" s="265"/>
      <c r="AA532" s="265"/>
      <c r="AB532" s="265"/>
      <c r="AC532" s="265"/>
      <c r="AD532" s="265"/>
      <c r="AE532" s="265"/>
      <c r="AF532" s="265"/>
      <c r="AG532" s="265"/>
      <c r="AH532" s="265"/>
      <c r="AI532" s="265"/>
      <c r="AJ532" s="265"/>
      <c r="AK532" s="265"/>
      <c r="AL532" s="265"/>
      <c r="AM532" s="265"/>
      <c r="AN532" s="265"/>
      <c r="AO532" s="265"/>
      <c r="AP532" s="265"/>
      <c r="AR532" s="265"/>
    </row>
    <row r="533" spans="2:44" s="288" customFormat="1">
      <c r="B533" s="355"/>
      <c r="C533" s="355"/>
      <c r="D533" s="355"/>
      <c r="S533" s="265"/>
      <c r="T533" s="265"/>
      <c r="U533" s="265"/>
      <c r="V533" s="265"/>
      <c r="W533" s="265"/>
      <c r="X533" s="265"/>
      <c r="Y533" s="265"/>
      <c r="Z533" s="265"/>
      <c r="AA533" s="265"/>
      <c r="AB533" s="265"/>
      <c r="AC533" s="265"/>
      <c r="AD533" s="265"/>
      <c r="AE533" s="265"/>
      <c r="AF533" s="265"/>
      <c r="AG533" s="265"/>
      <c r="AH533" s="265"/>
      <c r="AI533" s="265"/>
      <c r="AJ533" s="265"/>
      <c r="AK533" s="265"/>
      <c r="AL533" s="265"/>
      <c r="AM533" s="265"/>
      <c r="AN533" s="265"/>
      <c r="AO533" s="265"/>
      <c r="AP533" s="265"/>
      <c r="AR533" s="265"/>
    </row>
    <row r="534" spans="2:44" s="288" customFormat="1">
      <c r="B534" s="355"/>
      <c r="C534" s="355"/>
      <c r="D534" s="355"/>
      <c r="S534" s="265"/>
      <c r="T534" s="265"/>
      <c r="U534" s="265"/>
      <c r="V534" s="265"/>
      <c r="W534" s="265"/>
      <c r="X534" s="265"/>
      <c r="Y534" s="265"/>
      <c r="Z534" s="265"/>
      <c r="AA534" s="265"/>
      <c r="AB534" s="265"/>
      <c r="AC534" s="265"/>
      <c r="AD534" s="265"/>
      <c r="AE534" s="265"/>
      <c r="AF534" s="265"/>
      <c r="AG534" s="265"/>
      <c r="AH534" s="265"/>
      <c r="AI534" s="265"/>
      <c r="AJ534" s="265"/>
      <c r="AK534" s="265"/>
      <c r="AL534" s="265"/>
      <c r="AM534" s="265"/>
      <c r="AN534" s="265"/>
      <c r="AO534" s="265"/>
      <c r="AP534" s="265"/>
      <c r="AR534" s="265"/>
    </row>
    <row r="535" spans="2:44" s="288" customFormat="1">
      <c r="B535" s="355"/>
      <c r="C535" s="355"/>
      <c r="D535" s="355"/>
      <c r="S535" s="265"/>
      <c r="T535" s="265"/>
      <c r="U535" s="265"/>
      <c r="V535" s="265"/>
      <c r="W535" s="265"/>
      <c r="X535" s="265"/>
      <c r="Y535" s="265"/>
      <c r="Z535" s="265"/>
      <c r="AA535" s="265"/>
      <c r="AB535" s="265"/>
      <c r="AC535" s="265"/>
      <c r="AD535" s="265"/>
      <c r="AE535" s="265"/>
      <c r="AF535" s="265"/>
      <c r="AG535" s="265"/>
      <c r="AH535" s="265"/>
      <c r="AI535" s="265"/>
      <c r="AJ535" s="265"/>
      <c r="AK535" s="265"/>
      <c r="AL535" s="265"/>
      <c r="AM535" s="265"/>
      <c r="AN535" s="265"/>
      <c r="AO535" s="265"/>
      <c r="AP535" s="265"/>
      <c r="AR535" s="265"/>
    </row>
    <row r="536" spans="2:44" s="288" customFormat="1">
      <c r="B536" s="355"/>
      <c r="C536" s="355"/>
      <c r="D536" s="355"/>
      <c r="S536" s="265"/>
      <c r="T536" s="265"/>
      <c r="U536" s="265"/>
      <c r="V536" s="265"/>
      <c r="W536" s="265"/>
      <c r="X536" s="265"/>
      <c r="Y536" s="265"/>
      <c r="Z536" s="265"/>
      <c r="AA536" s="265"/>
      <c r="AB536" s="265"/>
      <c r="AC536" s="265"/>
      <c r="AD536" s="265"/>
      <c r="AE536" s="265"/>
      <c r="AF536" s="265"/>
      <c r="AG536" s="265"/>
      <c r="AH536" s="265"/>
      <c r="AI536" s="265"/>
      <c r="AJ536" s="265"/>
      <c r="AK536" s="265"/>
      <c r="AL536" s="265"/>
      <c r="AM536" s="265"/>
      <c r="AN536" s="265"/>
      <c r="AO536" s="265"/>
      <c r="AP536" s="265"/>
      <c r="AR536" s="265"/>
    </row>
    <row r="537" spans="2:44" s="288" customFormat="1">
      <c r="B537" s="355"/>
      <c r="C537" s="355"/>
      <c r="D537" s="355"/>
      <c r="S537" s="265"/>
      <c r="T537" s="265"/>
      <c r="U537" s="265"/>
      <c r="V537" s="265"/>
      <c r="W537" s="265"/>
      <c r="X537" s="265"/>
      <c r="Y537" s="265"/>
      <c r="Z537" s="265"/>
      <c r="AA537" s="265"/>
      <c r="AB537" s="265"/>
      <c r="AC537" s="265"/>
      <c r="AD537" s="265"/>
      <c r="AE537" s="265"/>
      <c r="AF537" s="265"/>
      <c r="AG537" s="265"/>
      <c r="AH537" s="265"/>
      <c r="AI537" s="265"/>
      <c r="AJ537" s="265"/>
      <c r="AK537" s="265"/>
      <c r="AL537" s="265"/>
      <c r="AM537" s="265"/>
      <c r="AN537" s="265"/>
      <c r="AO537" s="265"/>
      <c r="AP537" s="265"/>
      <c r="AR537" s="265"/>
    </row>
    <row r="538" spans="2:44" s="288" customFormat="1">
      <c r="B538" s="355"/>
      <c r="C538" s="355"/>
      <c r="D538" s="355"/>
      <c r="S538" s="265"/>
      <c r="T538" s="265"/>
      <c r="U538" s="265"/>
      <c r="V538" s="265"/>
      <c r="W538" s="265"/>
      <c r="X538" s="265"/>
      <c r="Y538" s="265"/>
      <c r="Z538" s="265"/>
      <c r="AA538" s="265"/>
      <c r="AB538" s="265"/>
      <c r="AC538" s="265"/>
      <c r="AD538" s="265"/>
      <c r="AE538" s="265"/>
      <c r="AF538" s="265"/>
      <c r="AG538" s="265"/>
      <c r="AH538" s="265"/>
      <c r="AI538" s="265"/>
      <c r="AJ538" s="265"/>
      <c r="AK538" s="265"/>
      <c r="AL538" s="265"/>
      <c r="AM538" s="265"/>
      <c r="AN538" s="265"/>
      <c r="AO538" s="265"/>
      <c r="AP538" s="265"/>
      <c r="AR538" s="265"/>
    </row>
    <row r="539" spans="2:44" s="288" customFormat="1">
      <c r="B539" s="355"/>
      <c r="C539" s="355"/>
      <c r="D539" s="355"/>
      <c r="S539" s="265"/>
      <c r="T539" s="265"/>
      <c r="U539" s="265"/>
      <c r="V539" s="265"/>
      <c r="W539" s="265"/>
      <c r="X539" s="265"/>
      <c r="Y539" s="265"/>
      <c r="Z539" s="265"/>
      <c r="AA539" s="265"/>
      <c r="AB539" s="265"/>
      <c r="AC539" s="265"/>
      <c r="AD539" s="265"/>
      <c r="AE539" s="265"/>
      <c r="AF539" s="265"/>
      <c r="AG539" s="265"/>
      <c r="AH539" s="265"/>
      <c r="AI539" s="265"/>
      <c r="AJ539" s="265"/>
      <c r="AK539" s="265"/>
      <c r="AL539" s="265"/>
      <c r="AM539" s="265"/>
      <c r="AN539" s="265"/>
      <c r="AO539" s="265"/>
      <c r="AP539" s="265"/>
      <c r="AR539" s="265"/>
    </row>
    <row r="540" spans="2:44" s="288" customFormat="1">
      <c r="B540" s="355"/>
      <c r="C540" s="355"/>
      <c r="D540" s="355"/>
      <c r="S540" s="265"/>
      <c r="T540" s="265"/>
      <c r="U540" s="265"/>
      <c r="V540" s="265"/>
      <c r="W540" s="265"/>
      <c r="X540" s="265"/>
      <c r="Y540" s="265"/>
      <c r="Z540" s="265"/>
      <c r="AA540" s="265"/>
      <c r="AB540" s="265"/>
      <c r="AC540" s="265"/>
      <c r="AD540" s="265"/>
      <c r="AE540" s="265"/>
      <c r="AF540" s="265"/>
      <c r="AG540" s="265"/>
      <c r="AH540" s="265"/>
      <c r="AI540" s="265"/>
      <c r="AJ540" s="265"/>
      <c r="AK540" s="265"/>
      <c r="AL540" s="265"/>
      <c r="AM540" s="265"/>
      <c r="AN540" s="265"/>
      <c r="AO540" s="265"/>
      <c r="AP540" s="265"/>
      <c r="AR540" s="265"/>
    </row>
    <row r="541" spans="2:44" s="288" customFormat="1">
      <c r="B541" s="355"/>
      <c r="C541" s="355"/>
      <c r="D541" s="355"/>
      <c r="S541" s="265"/>
      <c r="T541" s="265"/>
      <c r="U541" s="265"/>
      <c r="V541" s="265"/>
      <c r="W541" s="265"/>
      <c r="X541" s="265"/>
      <c r="Y541" s="265"/>
      <c r="Z541" s="265"/>
      <c r="AA541" s="265"/>
      <c r="AB541" s="265"/>
      <c r="AC541" s="265"/>
      <c r="AD541" s="265"/>
      <c r="AE541" s="265"/>
      <c r="AF541" s="265"/>
      <c r="AG541" s="265"/>
      <c r="AH541" s="265"/>
      <c r="AI541" s="265"/>
      <c r="AJ541" s="265"/>
      <c r="AK541" s="265"/>
      <c r="AL541" s="265"/>
      <c r="AM541" s="265"/>
      <c r="AN541" s="265"/>
      <c r="AO541" s="265"/>
      <c r="AP541" s="265"/>
      <c r="AR541" s="265"/>
    </row>
    <row r="542" spans="2:44" s="288" customFormat="1">
      <c r="B542" s="355"/>
      <c r="C542" s="355"/>
      <c r="D542" s="355"/>
      <c r="S542" s="265"/>
      <c r="T542" s="265"/>
      <c r="U542" s="265"/>
      <c r="V542" s="265"/>
      <c r="W542" s="265"/>
      <c r="X542" s="265"/>
      <c r="Y542" s="265"/>
      <c r="Z542" s="265"/>
      <c r="AA542" s="265"/>
      <c r="AB542" s="265"/>
      <c r="AC542" s="265"/>
      <c r="AD542" s="265"/>
      <c r="AE542" s="265"/>
      <c r="AF542" s="265"/>
      <c r="AG542" s="265"/>
      <c r="AH542" s="265"/>
      <c r="AI542" s="265"/>
      <c r="AJ542" s="265"/>
      <c r="AK542" s="265"/>
      <c r="AL542" s="265"/>
      <c r="AM542" s="265"/>
      <c r="AN542" s="265"/>
      <c r="AO542" s="265"/>
      <c r="AP542" s="265"/>
      <c r="AR542" s="265"/>
    </row>
    <row r="543" spans="2:44" s="288" customFormat="1">
      <c r="B543" s="355"/>
      <c r="C543" s="355"/>
      <c r="D543" s="355"/>
      <c r="S543" s="265"/>
      <c r="T543" s="265"/>
      <c r="U543" s="265"/>
      <c r="V543" s="265"/>
      <c r="W543" s="265"/>
      <c r="X543" s="265"/>
      <c r="Y543" s="265"/>
      <c r="Z543" s="265"/>
      <c r="AA543" s="265"/>
      <c r="AB543" s="265"/>
      <c r="AC543" s="265"/>
      <c r="AD543" s="265"/>
      <c r="AE543" s="265"/>
      <c r="AF543" s="265"/>
      <c r="AG543" s="265"/>
      <c r="AH543" s="265"/>
      <c r="AI543" s="265"/>
      <c r="AJ543" s="265"/>
      <c r="AK543" s="265"/>
      <c r="AL543" s="265"/>
      <c r="AM543" s="265"/>
      <c r="AN543" s="265"/>
      <c r="AO543" s="265"/>
      <c r="AP543" s="265"/>
      <c r="AR543" s="265"/>
    </row>
    <row r="544" spans="2:44" s="288" customFormat="1">
      <c r="B544" s="355"/>
      <c r="C544" s="355"/>
      <c r="D544" s="355"/>
      <c r="S544" s="265"/>
      <c r="T544" s="265"/>
      <c r="U544" s="265"/>
      <c r="V544" s="265"/>
      <c r="W544" s="265"/>
      <c r="X544" s="265"/>
      <c r="Y544" s="265"/>
      <c r="Z544" s="265"/>
      <c r="AA544" s="265"/>
      <c r="AB544" s="265"/>
      <c r="AC544" s="265"/>
      <c r="AD544" s="265"/>
      <c r="AE544" s="265"/>
      <c r="AF544" s="265"/>
      <c r="AG544" s="265"/>
      <c r="AH544" s="265"/>
      <c r="AI544" s="265"/>
      <c r="AJ544" s="265"/>
      <c r="AK544" s="265"/>
      <c r="AL544" s="265"/>
      <c r="AM544" s="265"/>
      <c r="AN544" s="265"/>
      <c r="AO544" s="265"/>
      <c r="AP544" s="265"/>
      <c r="AR544" s="265"/>
    </row>
    <row r="545" spans="2:44" s="288" customFormat="1">
      <c r="B545" s="355"/>
      <c r="C545" s="355"/>
      <c r="D545" s="355"/>
      <c r="S545" s="265"/>
      <c r="T545" s="265"/>
      <c r="U545" s="265"/>
      <c r="V545" s="265"/>
      <c r="W545" s="265"/>
      <c r="X545" s="265"/>
      <c r="Y545" s="265"/>
      <c r="Z545" s="265"/>
      <c r="AA545" s="265"/>
      <c r="AB545" s="265"/>
      <c r="AC545" s="265"/>
      <c r="AD545" s="265"/>
      <c r="AE545" s="265"/>
      <c r="AF545" s="265"/>
      <c r="AG545" s="265"/>
      <c r="AH545" s="265"/>
      <c r="AI545" s="265"/>
      <c r="AJ545" s="265"/>
      <c r="AK545" s="265"/>
      <c r="AL545" s="265"/>
      <c r="AM545" s="265"/>
      <c r="AN545" s="265"/>
      <c r="AO545" s="265"/>
      <c r="AP545" s="265"/>
      <c r="AR545" s="265"/>
    </row>
    <row r="546" spans="2:44" s="288" customFormat="1">
      <c r="B546" s="355"/>
      <c r="C546" s="355"/>
      <c r="D546" s="355"/>
      <c r="S546" s="265"/>
      <c r="T546" s="265"/>
      <c r="U546" s="265"/>
      <c r="V546" s="265"/>
      <c r="W546" s="265"/>
      <c r="X546" s="265"/>
      <c r="Y546" s="265"/>
      <c r="Z546" s="265"/>
      <c r="AA546" s="265"/>
      <c r="AB546" s="265"/>
      <c r="AC546" s="265"/>
      <c r="AD546" s="265"/>
      <c r="AE546" s="265"/>
      <c r="AF546" s="265"/>
      <c r="AG546" s="265"/>
      <c r="AH546" s="265"/>
      <c r="AI546" s="265"/>
      <c r="AJ546" s="265"/>
      <c r="AK546" s="265"/>
      <c r="AL546" s="265"/>
      <c r="AM546" s="265"/>
      <c r="AN546" s="265"/>
      <c r="AO546" s="265"/>
      <c r="AP546" s="265"/>
      <c r="AR546" s="265"/>
    </row>
    <row r="547" spans="2:44" s="288" customFormat="1">
      <c r="B547" s="355"/>
      <c r="C547" s="355"/>
      <c r="D547" s="355"/>
      <c r="S547" s="265"/>
      <c r="T547" s="265"/>
      <c r="U547" s="265"/>
      <c r="V547" s="265"/>
      <c r="W547" s="265"/>
      <c r="X547" s="265"/>
      <c r="Y547" s="265"/>
      <c r="Z547" s="265"/>
      <c r="AA547" s="265"/>
      <c r="AB547" s="265"/>
      <c r="AC547" s="265"/>
      <c r="AD547" s="265"/>
      <c r="AE547" s="265"/>
      <c r="AF547" s="265"/>
      <c r="AG547" s="265"/>
      <c r="AH547" s="265"/>
      <c r="AI547" s="265"/>
      <c r="AJ547" s="265"/>
      <c r="AK547" s="265"/>
      <c r="AL547" s="265"/>
      <c r="AM547" s="265"/>
      <c r="AN547" s="265"/>
      <c r="AO547" s="265"/>
      <c r="AP547" s="265"/>
      <c r="AR547" s="265"/>
    </row>
    <row r="548" spans="2:44" s="288" customFormat="1">
      <c r="B548" s="355"/>
      <c r="C548" s="355"/>
      <c r="D548" s="355"/>
      <c r="S548" s="265"/>
      <c r="T548" s="265"/>
      <c r="U548" s="265"/>
      <c r="V548" s="265"/>
      <c r="W548" s="265"/>
      <c r="X548" s="265"/>
      <c r="Y548" s="265"/>
      <c r="Z548" s="265"/>
      <c r="AA548" s="265"/>
      <c r="AB548" s="265"/>
      <c r="AC548" s="265"/>
      <c r="AD548" s="265"/>
      <c r="AE548" s="265"/>
      <c r="AF548" s="265"/>
      <c r="AG548" s="265"/>
      <c r="AH548" s="265"/>
      <c r="AI548" s="265"/>
      <c r="AJ548" s="265"/>
      <c r="AK548" s="265"/>
      <c r="AL548" s="265"/>
      <c r="AM548" s="265"/>
      <c r="AN548" s="265"/>
      <c r="AO548" s="265"/>
      <c r="AP548" s="265"/>
      <c r="AR548" s="265"/>
    </row>
    <row r="549" spans="2:44" s="288" customFormat="1">
      <c r="B549" s="355"/>
      <c r="C549" s="355"/>
      <c r="D549" s="355"/>
      <c r="S549" s="265"/>
      <c r="T549" s="265"/>
      <c r="U549" s="265"/>
      <c r="V549" s="265"/>
      <c r="W549" s="265"/>
      <c r="X549" s="265"/>
      <c r="Y549" s="265"/>
      <c r="Z549" s="265"/>
      <c r="AA549" s="265"/>
      <c r="AB549" s="265"/>
      <c r="AC549" s="265"/>
      <c r="AD549" s="265"/>
      <c r="AE549" s="265"/>
      <c r="AF549" s="265"/>
      <c r="AG549" s="265"/>
      <c r="AH549" s="265"/>
      <c r="AI549" s="265"/>
      <c r="AJ549" s="265"/>
      <c r="AK549" s="265"/>
      <c r="AL549" s="265"/>
      <c r="AM549" s="265"/>
      <c r="AN549" s="265"/>
      <c r="AO549" s="265"/>
      <c r="AP549" s="265"/>
      <c r="AR549" s="265"/>
    </row>
    <row r="550" spans="2:44" s="288" customFormat="1">
      <c r="B550" s="355"/>
      <c r="C550" s="355"/>
      <c r="D550" s="355"/>
      <c r="S550" s="265"/>
      <c r="T550" s="265"/>
      <c r="U550" s="265"/>
      <c r="V550" s="265"/>
      <c r="W550" s="265"/>
      <c r="X550" s="265"/>
      <c r="Y550" s="265"/>
      <c r="Z550" s="265"/>
      <c r="AA550" s="265"/>
      <c r="AB550" s="265"/>
      <c r="AC550" s="265"/>
      <c r="AD550" s="265"/>
      <c r="AE550" s="265"/>
      <c r="AF550" s="265"/>
      <c r="AG550" s="265"/>
      <c r="AH550" s="265"/>
      <c r="AI550" s="265"/>
      <c r="AJ550" s="265"/>
      <c r="AK550" s="265"/>
      <c r="AL550" s="265"/>
      <c r="AM550" s="265"/>
      <c r="AN550" s="265"/>
      <c r="AO550" s="265"/>
      <c r="AP550" s="265"/>
      <c r="AR550" s="265"/>
    </row>
    <row r="551" spans="2:44" s="288" customFormat="1">
      <c r="B551" s="355"/>
      <c r="C551" s="355"/>
      <c r="D551" s="355"/>
      <c r="S551" s="265"/>
      <c r="T551" s="265"/>
      <c r="U551" s="265"/>
      <c r="V551" s="265"/>
      <c r="W551" s="265"/>
      <c r="X551" s="265"/>
      <c r="Y551" s="265"/>
      <c r="Z551" s="265"/>
      <c r="AA551" s="265"/>
      <c r="AB551" s="265"/>
      <c r="AC551" s="265"/>
      <c r="AD551" s="265"/>
      <c r="AE551" s="265"/>
      <c r="AF551" s="265"/>
      <c r="AG551" s="265"/>
      <c r="AH551" s="265"/>
      <c r="AI551" s="265"/>
      <c r="AJ551" s="265"/>
      <c r="AK551" s="265"/>
      <c r="AL551" s="265"/>
      <c r="AM551" s="265"/>
      <c r="AN551" s="265"/>
      <c r="AO551" s="265"/>
      <c r="AP551" s="265"/>
      <c r="AR551" s="265"/>
    </row>
    <row r="552" spans="2:44" s="288" customFormat="1">
      <c r="B552" s="355"/>
      <c r="C552" s="355"/>
      <c r="D552" s="355"/>
      <c r="S552" s="265"/>
      <c r="T552" s="265"/>
      <c r="U552" s="265"/>
      <c r="V552" s="265"/>
      <c r="W552" s="265"/>
      <c r="X552" s="265"/>
      <c r="Y552" s="265"/>
      <c r="Z552" s="265"/>
      <c r="AA552" s="265"/>
      <c r="AB552" s="265"/>
      <c r="AC552" s="265"/>
      <c r="AD552" s="265"/>
      <c r="AE552" s="265"/>
      <c r="AF552" s="265"/>
      <c r="AG552" s="265"/>
      <c r="AH552" s="265"/>
      <c r="AI552" s="265"/>
      <c r="AJ552" s="265"/>
      <c r="AK552" s="265"/>
      <c r="AL552" s="265"/>
      <c r="AM552" s="265"/>
      <c r="AN552" s="265"/>
      <c r="AO552" s="265"/>
      <c r="AP552" s="265"/>
      <c r="AR552" s="265"/>
    </row>
    <row r="553" spans="2:44" s="288" customFormat="1">
      <c r="B553" s="355"/>
      <c r="C553" s="355"/>
      <c r="D553" s="355"/>
      <c r="S553" s="265"/>
      <c r="T553" s="265"/>
      <c r="U553" s="265"/>
      <c r="V553" s="265"/>
      <c r="W553" s="265"/>
      <c r="X553" s="265"/>
      <c r="Y553" s="265"/>
      <c r="Z553" s="265"/>
      <c r="AA553" s="265"/>
      <c r="AB553" s="265"/>
      <c r="AC553" s="265"/>
      <c r="AD553" s="265"/>
      <c r="AE553" s="265"/>
      <c r="AF553" s="265"/>
      <c r="AG553" s="265"/>
      <c r="AH553" s="265"/>
      <c r="AI553" s="265"/>
      <c r="AJ553" s="265"/>
      <c r="AK553" s="265"/>
      <c r="AL553" s="265"/>
      <c r="AM553" s="265"/>
      <c r="AN553" s="265"/>
      <c r="AO553" s="265"/>
      <c r="AP553" s="265"/>
      <c r="AR553" s="265"/>
    </row>
    <row r="554" spans="2:44" s="288" customFormat="1">
      <c r="B554" s="355"/>
      <c r="C554" s="355"/>
      <c r="D554" s="355"/>
      <c r="S554" s="265"/>
      <c r="T554" s="265"/>
      <c r="U554" s="265"/>
      <c r="V554" s="265"/>
      <c r="W554" s="265"/>
      <c r="X554" s="265"/>
      <c r="Y554" s="265"/>
      <c r="Z554" s="265"/>
      <c r="AA554" s="265"/>
      <c r="AB554" s="265"/>
      <c r="AC554" s="265"/>
      <c r="AD554" s="265"/>
      <c r="AE554" s="265"/>
      <c r="AF554" s="265"/>
      <c r="AG554" s="265"/>
      <c r="AH554" s="265"/>
      <c r="AI554" s="265"/>
      <c r="AJ554" s="265"/>
      <c r="AK554" s="265"/>
      <c r="AL554" s="265"/>
      <c r="AM554" s="265"/>
      <c r="AN554" s="265"/>
      <c r="AO554" s="265"/>
      <c r="AP554" s="265"/>
      <c r="AR554" s="265"/>
    </row>
    <row r="555" spans="2:44" s="288" customFormat="1">
      <c r="S555" s="265"/>
      <c r="T555" s="265"/>
      <c r="U555" s="265"/>
      <c r="V555" s="265"/>
      <c r="W555" s="265"/>
      <c r="X555" s="265"/>
      <c r="Y555" s="265"/>
      <c r="Z555" s="265"/>
      <c r="AA555" s="265"/>
      <c r="AB555" s="265"/>
      <c r="AC555" s="265"/>
      <c r="AD555" s="265"/>
      <c r="AE555" s="265"/>
      <c r="AF555" s="265"/>
      <c r="AG555" s="265"/>
      <c r="AH555" s="265"/>
      <c r="AI555" s="265"/>
      <c r="AJ555" s="265"/>
      <c r="AK555" s="265"/>
      <c r="AL555" s="265"/>
      <c r="AM555" s="265"/>
      <c r="AN555" s="265"/>
      <c r="AO555" s="265"/>
      <c r="AP555" s="265"/>
      <c r="AR555" s="265"/>
    </row>
    <row r="556" spans="2:44" s="288" customFormat="1">
      <c r="S556" s="265"/>
      <c r="T556" s="265"/>
      <c r="U556" s="265"/>
      <c r="V556" s="265"/>
      <c r="W556" s="265"/>
      <c r="X556" s="265"/>
      <c r="Y556" s="265"/>
      <c r="Z556" s="265"/>
      <c r="AA556" s="265"/>
      <c r="AB556" s="265"/>
      <c r="AC556" s="265"/>
      <c r="AD556" s="265"/>
      <c r="AE556" s="265"/>
      <c r="AF556" s="265"/>
      <c r="AG556" s="265"/>
      <c r="AH556" s="265"/>
      <c r="AI556" s="265"/>
      <c r="AJ556" s="265"/>
      <c r="AK556" s="265"/>
      <c r="AL556" s="265"/>
      <c r="AM556" s="265"/>
      <c r="AN556" s="265"/>
      <c r="AO556" s="265"/>
      <c r="AP556" s="265"/>
      <c r="AR556" s="265"/>
    </row>
    <row r="557" spans="2:44" s="288" customFormat="1">
      <c r="S557" s="265"/>
      <c r="T557" s="265"/>
      <c r="U557" s="265"/>
      <c r="V557" s="265"/>
      <c r="W557" s="265"/>
      <c r="X557" s="265"/>
      <c r="Y557" s="265"/>
      <c r="Z557" s="265"/>
      <c r="AA557" s="265"/>
      <c r="AB557" s="265"/>
      <c r="AC557" s="265"/>
      <c r="AD557" s="265"/>
      <c r="AE557" s="265"/>
      <c r="AF557" s="265"/>
      <c r="AG557" s="265"/>
      <c r="AH557" s="265"/>
      <c r="AI557" s="265"/>
      <c r="AJ557" s="265"/>
      <c r="AK557" s="265"/>
      <c r="AL557" s="265"/>
      <c r="AM557" s="265"/>
      <c r="AN557" s="265"/>
      <c r="AO557" s="265"/>
      <c r="AP557" s="265"/>
      <c r="AR557" s="265"/>
    </row>
    <row r="558" spans="2:44" s="288" customFormat="1">
      <c r="S558" s="265"/>
      <c r="T558" s="265"/>
      <c r="U558" s="265"/>
      <c r="V558" s="265"/>
      <c r="W558" s="265"/>
      <c r="X558" s="265"/>
      <c r="Y558" s="265"/>
      <c r="Z558" s="265"/>
      <c r="AA558" s="265"/>
      <c r="AB558" s="265"/>
      <c r="AC558" s="265"/>
      <c r="AD558" s="265"/>
      <c r="AE558" s="265"/>
      <c r="AF558" s="265"/>
      <c r="AG558" s="265"/>
      <c r="AH558" s="265"/>
      <c r="AI558" s="265"/>
      <c r="AJ558" s="265"/>
      <c r="AK558" s="265"/>
      <c r="AL558" s="265"/>
      <c r="AM558" s="265"/>
      <c r="AN558" s="265"/>
      <c r="AO558" s="265"/>
      <c r="AP558" s="265"/>
      <c r="AR558" s="265"/>
    </row>
    <row r="559" spans="2:44" s="288" customFormat="1">
      <c r="S559" s="265"/>
      <c r="T559" s="265"/>
      <c r="U559" s="265"/>
      <c r="V559" s="265"/>
      <c r="W559" s="265"/>
      <c r="X559" s="265"/>
      <c r="Y559" s="265"/>
      <c r="Z559" s="265"/>
      <c r="AA559" s="265"/>
      <c r="AB559" s="265"/>
      <c r="AC559" s="265"/>
      <c r="AD559" s="265"/>
      <c r="AE559" s="265"/>
      <c r="AF559" s="265"/>
      <c r="AG559" s="265"/>
      <c r="AH559" s="265"/>
      <c r="AI559" s="265"/>
      <c r="AJ559" s="265"/>
      <c r="AK559" s="265"/>
      <c r="AL559" s="265"/>
      <c r="AM559" s="265"/>
      <c r="AN559" s="265"/>
      <c r="AO559" s="265"/>
      <c r="AP559" s="265"/>
      <c r="AR559" s="265"/>
    </row>
    <row r="560" spans="2:44" s="288" customFormat="1">
      <c r="S560" s="265"/>
      <c r="T560" s="265"/>
      <c r="U560" s="265"/>
      <c r="V560" s="265"/>
      <c r="W560" s="265"/>
      <c r="X560" s="265"/>
      <c r="Y560" s="265"/>
      <c r="Z560" s="265"/>
      <c r="AA560" s="265"/>
      <c r="AB560" s="265"/>
      <c r="AC560" s="265"/>
      <c r="AD560" s="265"/>
      <c r="AE560" s="265"/>
      <c r="AF560" s="265"/>
      <c r="AG560" s="265"/>
      <c r="AH560" s="265"/>
      <c r="AI560" s="265"/>
      <c r="AJ560" s="265"/>
      <c r="AK560" s="265"/>
      <c r="AL560" s="265"/>
      <c r="AM560" s="265"/>
      <c r="AN560" s="265"/>
      <c r="AO560" s="265"/>
      <c r="AP560" s="265"/>
      <c r="AR560" s="265"/>
    </row>
    <row r="561" spans="19:44" s="288" customFormat="1">
      <c r="S561" s="265"/>
      <c r="T561" s="265"/>
      <c r="U561" s="265"/>
      <c r="V561" s="265"/>
      <c r="W561" s="265"/>
      <c r="X561" s="265"/>
      <c r="Y561" s="265"/>
      <c r="Z561" s="265"/>
      <c r="AA561" s="265"/>
      <c r="AB561" s="265"/>
      <c r="AC561" s="265"/>
      <c r="AD561" s="265"/>
      <c r="AE561" s="265"/>
      <c r="AF561" s="265"/>
      <c r="AG561" s="265"/>
      <c r="AH561" s="265"/>
      <c r="AI561" s="265"/>
      <c r="AJ561" s="265"/>
      <c r="AK561" s="265"/>
      <c r="AL561" s="265"/>
      <c r="AM561" s="265"/>
      <c r="AN561" s="265"/>
      <c r="AO561" s="265"/>
      <c r="AP561" s="265"/>
      <c r="AR561" s="265"/>
    </row>
    <row r="562" spans="19:44" s="288" customFormat="1">
      <c r="S562" s="265"/>
      <c r="T562" s="265"/>
      <c r="U562" s="265"/>
      <c r="V562" s="265"/>
      <c r="W562" s="265"/>
      <c r="X562" s="265"/>
      <c r="Y562" s="265"/>
      <c r="Z562" s="265"/>
      <c r="AA562" s="265"/>
      <c r="AB562" s="265"/>
      <c r="AC562" s="265"/>
      <c r="AD562" s="265"/>
      <c r="AE562" s="265"/>
      <c r="AF562" s="265"/>
      <c r="AG562" s="265"/>
      <c r="AH562" s="265"/>
      <c r="AI562" s="265"/>
      <c r="AJ562" s="265"/>
      <c r="AK562" s="265"/>
      <c r="AL562" s="265"/>
      <c r="AM562" s="265"/>
      <c r="AN562" s="265"/>
      <c r="AO562" s="265"/>
      <c r="AP562" s="265"/>
      <c r="AR562" s="265"/>
    </row>
    <row r="563" spans="19:44" s="288" customFormat="1">
      <c r="S563" s="265"/>
      <c r="T563" s="265"/>
      <c r="U563" s="265"/>
      <c r="V563" s="265"/>
      <c r="W563" s="265"/>
      <c r="X563" s="265"/>
      <c r="Y563" s="265"/>
      <c r="Z563" s="265"/>
      <c r="AA563" s="265"/>
      <c r="AB563" s="265"/>
      <c r="AC563" s="265"/>
      <c r="AD563" s="265"/>
      <c r="AE563" s="265"/>
      <c r="AF563" s="265"/>
      <c r="AG563" s="265"/>
      <c r="AH563" s="265"/>
      <c r="AI563" s="265"/>
      <c r="AJ563" s="265"/>
      <c r="AK563" s="265"/>
      <c r="AL563" s="265"/>
      <c r="AM563" s="265"/>
      <c r="AN563" s="265"/>
      <c r="AO563" s="265"/>
      <c r="AP563" s="265"/>
      <c r="AR563" s="265"/>
    </row>
    <row r="564" spans="19:44" s="288" customFormat="1">
      <c r="S564" s="265"/>
      <c r="T564" s="265"/>
      <c r="U564" s="265"/>
      <c r="V564" s="265"/>
      <c r="W564" s="265"/>
      <c r="X564" s="265"/>
      <c r="Y564" s="265"/>
      <c r="Z564" s="265"/>
      <c r="AA564" s="265"/>
      <c r="AB564" s="265"/>
      <c r="AC564" s="265"/>
      <c r="AD564" s="265"/>
      <c r="AE564" s="265"/>
      <c r="AF564" s="265"/>
      <c r="AG564" s="265"/>
      <c r="AH564" s="265"/>
      <c r="AI564" s="265"/>
      <c r="AJ564" s="265"/>
      <c r="AK564" s="265"/>
      <c r="AL564" s="265"/>
      <c r="AM564" s="265"/>
      <c r="AN564" s="265"/>
      <c r="AO564" s="265"/>
      <c r="AP564" s="265"/>
      <c r="AR564" s="265"/>
    </row>
    <row r="565" spans="19:44" s="288" customFormat="1">
      <c r="S565" s="265"/>
      <c r="T565" s="265"/>
      <c r="U565" s="265"/>
      <c r="V565" s="265"/>
      <c r="W565" s="265"/>
      <c r="X565" s="265"/>
      <c r="Y565" s="265"/>
      <c r="Z565" s="265"/>
      <c r="AA565" s="265"/>
      <c r="AB565" s="265"/>
      <c r="AC565" s="265"/>
      <c r="AD565" s="265"/>
      <c r="AE565" s="265"/>
      <c r="AF565" s="265"/>
      <c r="AG565" s="265"/>
      <c r="AH565" s="265"/>
      <c r="AI565" s="265"/>
      <c r="AJ565" s="265"/>
      <c r="AK565" s="265"/>
      <c r="AL565" s="265"/>
      <c r="AM565" s="265"/>
      <c r="AN565" s="265"/>
      <c r="AO565" s="265"/>
      <c r="AP565" s="265"/>
      <c r="AR565" s="265"/>
    </row>
    <row r="566" spans="19:44" s="288" customFormat="1">
      <c r="S566" s="265"/>
      <c r="T566" s="265"/>
      <c r="U566" s="265"/>
      <c r="V566" s="265"/>
      <c r="W566" s="265"/>
      <c r="X566" s="265"/>
      <c r="Y566" s="265"/>
      <c r="Z566" s="265"/>
      <c r="AA566" s="265"/>
      <c r="AB566" s="265"/>
      <c r="AC566" s="265"/>
      <c r="AD566" s="265"/>
      <c r="AE566" s="265"/>
      <c r="AF566" s="265"/>
      <c r="AG566" s="265"/>
      <c r="AH566" s="265"/>
      <c r="AI566" s="265"/>
      <c r="AJ566" s="265"/>
      <c r="AK566" s="265"/>
      <c r="AL566" s="265"/>
      <c r="AM566" s="265"/>
      <c r="AN566" s="265"/>
      <c r="AO566" s="265"/>
      <c r="AP566" s="265"/>
      <c r="AR566" s="265"/>
    </row>
    <row r="567" spans="19:44" s="288" customFormat="1">
      <c r="S567" s="265"/>
      <c r="T567" s="265"/>
      <c r="U567" s="265"/>
      <c r="V567" s="265"/>
      <c r="W567" s="265"/>
      <c r="X567" s="265"/>
      <c r="Y567" s="265"/>
      <c r="Z567" s="265"/>
      <c r="AA567" s="265"/>
      <c r="AB567" s="265"/>
      <c r="AC567" s="265"/>
      <c r="AD567" s="265"/>
      <c r="AE567" s="265"/>
      <c r="AF567" s="265"/>
      <c r="AG567" s="265"/>
      <c r="AH567" s="265"/>
      <c r="AI567" s="265"/>
      <c r="AJ567" s="265"/>
      <c r="AK567" s="265"/>
      <c r="AL567" s="265"/>
      <c r="AM567" s="265"/>
      <c r="AN567" s="265"/>
      <c r="AO567" s="265"/>
      <c r="AP567" s="265"/>
      <c r="AR567" s="265"/>
    </row>
    <row r="568" spans="19:44" s="288" customFormat="1">
      <c r="S568" s="265"/>
      <c r="T568" s="265"/>
      <c r="U568" s="265"/>
      <c r="V568" s="265"/>
      <c r="W568" s="265"/>
      <c r="X568" s="265"/>
      <c r="Y568" s="265"/>
      <c r="Z568" s="265"/>
      <c r="AA568" s="265"/>
      <c r="AB568" s="265"/>
      <c r="AC568" s="265"/>
      <c r="AD568" s="265"/>
      <c r="AE568" s="265"/>
      <c r="AF568" s="265"/>
      <c r="AG568" s="265"/>
      <c r="AH568" s="265"/>
      <c r="AI568" s="265"/>
      <c r="AJ568" s="265"/>
      <c r="AK568" s="265"/>
      <c r="AL568" s="265"/>
      <c r="AM568" s="265"/>
      <c r="AN568" s="265"/>
      <c r="AO568" s="265"/>
      <c r="AP568" s="265"/>
      <c r="AR568" s="265"/>
    </row>
    <row r="569" spans="19:44" s="288" customFormat="1">
      <c r="S569" s="265"/>
      <c r="T569" s="265"/>
      <c r="U569" s="265"/>
      <c r="V569" s="265"/>
      <c r="W569" s="265"/>
      <c r="X569" s="265"/>
      <c r="Y569" s="265"/>
      <c r="Z569" s="265"/>
      <c r="AA569" s="265"/>
      <c r="AB569" s="265"/>
      <c r="AC569" s="265"/>
      <c r="AD569" s="265"/>
      <c r="AE569" s="265"/>
      <c r="AF569" s="265"/>
      <c r="AG569" s="265"/>
      <c r="AH569" s="265"/>
      <c r="AI569" s="265"/>
      <c r="AJ569" s="265"/>
      <c r="AK569" s="265"/>
      <c r="AL569" s="265"/>
      <c r="AM569" s="265"/>
      <c r="AN569" s="265"/>
      <c r="AO569" s="265"/>
      <c r="AP569" s="265"/>
      <c r="AR569" s="265"/>
    </row>
    <row r="570" spans="19:44" s="288" customFormat="1">
      <c r="S570" s="265"/>
      <c r="T570" s="265"/>
      <c r="U570" s="265"/>
      <c r="V570" s="265"/>
      <c r="W570" s="265"/>
      <c r="X570" s="265"/>
      <c r="Y570" s="265"/>
      <c r="Z570" s="265"/>
      <c r="AA570" s="265"/>
      <c r="AB570" s="265"/>
      <c r="AC570" s="265"/>
      <c r="AD570" s="265"/>
      <c r="AE570" s="265"/>
      <c r="AF570" s="265"/>
      <c r="AG570" s="265"/>
      <c r="AH570" s="265"/>
      <c r="AI570" s="265"/>
      <c r="AJ570" s="265"/>
      <c r="AK570" s="265"/>
      <c r="AL570" s="265"/>
      <c r="AM570" s="265"/>
      <c r="AN570" s="265"/>
      <c r="AO570" s="265"/>
      <c r="AP570" s="265"/>
      <c r="AR570" s="265"/>
    </row>
    <row r="571" spans="19:44" s="288" customFormat="1">
      <c r="S571" s="265"/>
      <c r="T571" s="265"/>
      <c r="U571" s="265"/>
      <c r="V571" s="265"/>
      <c r="W571" s="265"/>
      <c r="X571" s="265"/>
      <c r="Y571" s="265"/>
      <c r="Z571" s="265"/>
      <c r="AA571" s="265"/>
      <c r="AB571" s="265"/>
      <c r="AC571" s="265"/>
      <c r="AD571" s="265"/>
      <c r="AE571" s="265"/>
      <c r="AF571" s="265"/>
      <c r="AG571" s="265"/>
      <c r="AH571" s="265"/>
      <c r="AI571" s="265"/>
      <c r="AJ571" s="265"/>
      <c r="AK571" s="265"/>
      <c r="AL571" s="265"/>
      <c r="AM571" s="265"/>
      <c r="AN571" s="265"/>
      <c r="AO571" s="265"/>
      <c r="AP571" s="265"/>
      <c r="AR571" s="265"/>
    </row>
    <row r="572" spans="19:44" s="288" customFormat="1">
      <c r="S572" s="265"/>
      <c r="T572" s="265"/>
      <c r="U572" s="265"/>
      <c r="V572" s="265"/>
      <c r="W572" s="265"/>
      <c r="X572" s="265"/>
      <c r="Y572" s="265"/>
      <c r="Z572" s="265"/>
      <c r="AA572" s="265"/>
      <c r="AB572" s="265"/>
      <c r="AC572" s="265"/>
      <c r="AD572" s="265"/>
      <c r="AE572" s="265"/>
      <c r="AF572" s="265"/>
      <c r="AG572" s="265"/>
      <c r="AH572" s="265"/>
      <c r="AI572" s="265"/>
      <c r="AJ572" s="265"/>
      <c r="AK572" s="265"/>
      <c r="AL572" s="265"/>
      <c r="AM572" s="265"/>
      <c r="AN572" s="265"/>
      <c r="AO572" s="265"/>
      <c r="AP572" s="265"/>
      <c r="AR572" s="265"/>
    </row>
    <row r="573" spans="19:44" s="288" customFormat="1">
      <c r="S573" s="265"/>
      <c r="T573" s="265"/>
      <c r="U573" s="265"/>
      <c r="V573" s="265"/>
      <c r="W573" s="265"/>
      <c r="X573" s="265"/>
      <c r="Y573" s="265"/>
      <c r="Z573" s="265"/>
      <c r="AA573" s="265"/>
      <c r="AB573" s="265"/>
      <c r="AC573" s="265"/>
      <c r="AD573" s="265"/>
      <c r="AE573" s="265"/>
      <c r="AF573" s="265"/>
      <c r="AG573" s="265"/>
      <c r="AH573" s="265"/>
      <c r="AI573" s="265"/>
      <c r="AJ573" s="265"/>
      <c r="AK573" s="265"/>
      <c r="AL573" s="265"/>
      <c r="AM573" s="265"/>
      <c r="AN573" s="265"/>
      <c r="AO573" s="265"/>
      <c r="AP573" s="265"/>
      <c r="AR573" s="265"/>
    </row>
    <row r="574" spans="19:44" s="288" customFormat="1">
      <c r="S574" s="265"/>
      <c r="T574" s="265"/>
      <c r="U574" s="265"/>
      <c r="V574" s="265"/>
      <c r="W574" s="265"/>
      <c r="X574" s="265"/>
      <c r="Y574" s="265"/>
      <c r="Z574" s="265"/>
      <c r="AA574" s="265"/>
      <c r="AB574" s="265"/>
      <c r="AC574" s="265"/>
      <c r="AD574" s="265"/>
      <c r="AE574" s="265"/>
      <c r="AF574" s="265"/>
      <c r="AG574" s="265"/>
      <c r="AH574" s="265"/>
      <c r="AI574" s="265"/>
      <c r="AJ574" s="265"/>
      <c r="AK574" s="265"/>
      <c r="AL574" s="265"/>
      <c r="AM574" s="265"/>
      <c r="AN574" s="265"/>
      <c r="AO574" s="265"/>
      <c r="AP574" s="265"/>
      <c r="AR574" s="265"/>
    </row>
    <row r="575" spans="19:44" s="288" customFormat="1">
      <c r="S575" s="265"/>
      <c r="T575" s="265"/>
      <c r="U575" s="265"/>
      <c r="V575" s="265"/>
      <c r="W575" s="265"/>
      <c r="X575" s="265"/>
      <c r="Y575" s="265"/>
      <c r="Z575" s="265"/>
      <c r="AA575" s="265"/>
      <c r="AB575" s="265"/>
      <c r="AC575" s="265"/>
      <c r="AD575" s="265"/>
      <c r="AE575" s="265"/>
      <c r="AF575" s="265"/>
      <c r="AG575" s="265"/>
      <c r="AH575" s="265"/>
      <c r="AI575" s="265"/>
      <c r="AJ575" s="265"/>
      <c r="AK575" s="265"/>
      <c r="AL575" s="265"/>
      <c r="AM575" s="265"/>
      <c r="AN575" s="265"/>
      <c r="AO575" s="265"/>
      <c r="AP575" s="265"/>
      <c r="AR575" s="265"/>
    </row>
    <row r="576" spans="19:44" s="288" customFormat="1">
      <c r="S576" s="265"/>
      <c r="T576" s="265"/>
      <c r="U576" s="265"/>
      <c r="V576" s="265"/>
      <c r="W576" s="265"/>
      <c r="X576" s="265"/>
      <c r="Y576" s="265"/>
      <c r="Z576" s="265"/>
      <c r="AA576" s="265"/>
      <c r="AB576" s="265"/>
      <c r="AC576" s="265"/>
      <c r="AD576" s="265"/>
      <c r="AE576" s="265"/>
      <c r="AF576" s="265"/>
      <c r="AG576" s="265"/>
      <c r="AH576" s="265"/>
      <c r="AI576" s="265"/>
      <c r="AJ576" s="265"/>
      <c r="AK576" s="265"/>
      <c r="AL576" s="265"/>
      <c r="AM576" s="265"/>
      <c r="AN576" s="265"/>
      <c r="AO576" s="265"/>
      <c r="AP576" s="265"/>
      <c r="AR576" s="265"/>
    </row>
    <row r="577" spans="19:44" s="288" customFormat="1">
      <c r="S577" s="265"/>
      <c r="T577" s="265"/>
      <c r="U577" s="265"/>
      <c r="V577" s="265"/>
      <c r="W577" s="265"/>
      <c r="X577" s="265"/>
      <c r="Y577" s="265"/>
      <c r="Z577" s="265"/>
      <c r="AA577" s="265"/>
      <c r="AB577" s="265"/>
      <c r="AC577" s="265"/>
      <c r="AD577" s="265"/>
      <c r="AE577" s="265"/>
      <c r="AF577" s="265"/>
      <c r="AG577" s="265"/>
      <c r="AH577" s="265"/>
      <c r="AI577" s="265"/>
      <c r="AJ577" s="265"/>
      <c r="AK577" s="265"/>
      <c r="AL577" s="265"/>
      <c r="AM577" s="265"/>
      <c r="AN577" s="265"/>
      <c r="AO577" s="265"/>
      <c r="AP577" s="265"/>
      <c r="AR577" s="265"/>
    </row>
    <row r="578" spans="19:44" s="288" customFormat="1">
      <c r="S578" s="265"/>
      <c r="T578" s="265"/>
      <c r="U578" s="265"/>
      <c r="V578" s="265"/>
      <c r="W578" s="265"/>
      <c r="X578" s="265"/>
      <c r="Y578" s="265"/>
      <c r="Z578" s="265"/>
      <c r="AA578" s="265"/>
      <c r="AB578" s="265"/>
      <c r="AC578" s="265"/>
      <c r="AD578" s="265"/>
      <c r="AE578" s="265"/>
      <c r="AF578" s="265"/>
      <c r="AG578" s="265"/>
      <c r="AH578" s="265"/>
      <c r="AI578" s="265"/>
      <c r="AJ578" s="265"/>
      <c r="AK578" s="265"/>
      <c r="AL578" s="265"/>
      <c r="AM578" s="265"/>
      <c r="AN578" s="265"/>
      <c r="AO578" s="265"/>
      <c r="AP578" s="265"/>
      <c r="AR578" s="265"/>
    </row>
    <row r="579" spans="19:44" s="288" customFormat="1">
      <c r="S579" s="265"/>
      <c r="T579" s="265"/>
      <c r="U579" s="265"/>
      <c r="V579" s="265"/>
      <c r="W579" s="265"/>
      <c r="X579" s="265"/>
      <c r="Y579" s="265"/>
      <c r="Z579" s="265"/>
      <c r="AA579" s="265"/>
      <c r="AB579" s="265"/>
      <c r="AC579" s="265"/>
      <c r="AD579" s="265"/>
      <c r="AE579" s="265"/>
      <c r="AF579" s="265"/>
      <c r="AG579" s="265"/>
      <c r="AH579" s="265"/>
      <c r="AI579" s="265"/>
      <c r="AJ579" s="265"/>
      <c r="AK579" s="265"/>
      <c r="AL579" s="265"/>
      <c r="AM579" s="265"/>
      <c r="AN579" s="265"/>
      <c r="AO579" s="265"/>
      <c r="AP579" s="265"/>
      <c r="AR579" s="265"/>
    </row>
    <row r="580" spans="19:44" s="288" customFormat="1">
      <c r="S580" s="265"/>
      <c r="T580" s="265"/>
      <c r="U580" s="265"/>
      <c r="V580" s="265"/>
      <c r="W580" s="265"/>
      <c r="X580" s="265"/>
      <c r="Y580" s="265"/>
      <c r="Z580" s="265"/>
      <c r="AA580" s="265"/>
      <c r="AB580" s="265"/>
      <c r="AC580" s="265"/>
      <c r="AD580" s="265"/>
      <c r="AE580" s="265"/>
      <c r="AF580" s="265"/>
      <c r="AG580" s="265"/>
      <c r="AH580" s="265"/>
      <c r="AI580" s="265"/>
      <c r="AJ580" s="265"/>
      <c r="AK580" s="265"/>
      <c r="AL580" s="265"/>
      <c r="AM580" s="265"/>
      <c r="AN580" s="265"/>
      <c r="AO580" s="265"/>
      <c r="AP580" s="265"/>
      <c r="AR580" s="265"/>
    </row>
    <row r="581" spans="19:44" s="288" customFormat="1">
      <c r="S581" s="265"/>
      <c r="T581" s="265"/>
      <c r="U581" s="265"/>
      <c r="V581" s="265"/>
      <c r="W581" s="265"/>
      <c r="X581" s="265"/>
      <c r="Y581" s="265"/>
      <c r="Z581" s="265"/>
      <c r="AA581" s="265"/>
      <c r="AB581" s="265"/>
      <c r="AC581" s="265"/>
      <c r="AD581" s="265"/>
      <c r="AE581" s="265"/>
      <c r="AF581" s="265"/>
      <c r="AG581" s="265"/>
      <c r="AH581" s="265"/>
      <c r="AI581" s="265"/>
      <c r="AJ581" s="265"/>
      <c r="AK581" s="265"/>
      <c r="AL581" s="265"/>
      <c r="AM581" s="265"/>
      <c r="AN581" s="265"/>
      <c r="AO581" s="265"/>
      <c r="AP581" s="265"/>
      <c r="AR581" s="265"/>
    </row>
    <row r="582" spans="19:44" s="288" customFormat="1">
      <c r="S582" s="265"/>
      <c r="T582" s="265"/>
      <c r="U582" s="265"/>
      <c r="V582" s="265"/>
      <c r="W582" s="265"/>
      <c r="X582" s="265"/>
      <c r="Y582" s="265"/>
      <c r="Z582" s="265"/>
      <c r="AA582" s="265"/>
      <c r="AB582" s="265"/>
      <c r="AC582" s="265"/>
      <c r="AD582" s="265"/>
      <c r="AE582" s="265"/>
      <c r="AF582" s="265"/>
      <c r="AG582" s="265"/>
      <c r="AH582" s="265"/>
      <c r="AI582" s="265"/>
      <c r="AJ582" s="265"/>
      <c r="AK582" s="265"/>
      <c r="AL582" s="265"/>
      <c r="AM582" s="265"/>
      <c r="AN582" s="265"/>
      <c r="AO582" s="265"/>
      <c r="AP582" s="265"/>
      <c r="AR582" s="265"/>
    </row>
    <row r="583" spans="19:44" s="288" customFormat="1">
      <c r="S583" s="265"/>
      <c r="T583" s="265"/>
      <c r="U583" s="265"/>
      <c r="V583" s="265"/>
      <c r="W583" s="265"/>
      <c r="X583" s="265"/>
      <c r="Y583" s="265"/>
      <c r="Z583" s="265"/>
      <c r="AA583" s="265"/>
      <c r="AB583" s="265"/>
      <c r="AC583" s="265"/>
      <c r="AD583" s="265"/>
      <c r="AE583" s="265"/>
      <c r="AF583" s="265"/>
      <c r="AG583" s="265"/>
      <c r="AH583" s="265"/>
      <c r="AI583" s="265"/>
      <c r="AJ583" s="265"/>
      <c r="AK583" s="265"/>
      <c r="AL583" s="265"/>
      <c r="AM583" s="265"/>
      <c r="AN583" s="265"/>
      <c r="AO583" s="265"/>
      <c r="AP583" s="265"/>
      <c r="AR583" s="265"/>
    </row>
    <row r="584" spans="19:44" s="288" customFormat="1">
      <c r="S584" s="265"/>
      <c r="T584" s="265"/>
      <c r="U584" s="265"/>
      <c r="V584" s="265"/>
      <c r="W584" s="265"/>
      <c r="X584" s="265"/>
      <c r="Y584" s="265"/>
      <c r="Z584" s="265"/>
      <c r="AA584" s="265"/>
      <c r="AB584" s="265"/>
      <c r="AC584" s="265"/>
      <c r="AD584" s="265"/>
      <c r="AE584" s="265"/>
      <c r="AF584" s="265"/>
      <c r="AG584" s="265"/>
      <c r="AH584" s="265"/>
      <c r="AI584" s="265"/>
      <c r="AJ584" s="265"/>
      <c r="AK584" s="265"/>
      <c r="AL584" s="265"/>
      <c r="AM584" s="265"/>
      <c r="AN584" s="265"/>
      <c r="AO584" s="265"/>
      <c r="AP584" s="265"/>
      <c r="AR584" s="265"/>
    </row>
    <row r="585" spans="19:44" s="288" customFormat="1">
      <c r="S585" s="265"/>
      <c r="T585" s="265"/>
      <c r="U585" s="265"/>
      <c r="V585" s="265"/>
      <c r="W585" s="265"/>
      <c r="X585" s="265"/>
      <c r="Y585" s="265"/>
      <c r="Z585" s="265"/>
      <c r="AA585" s="265"/>
      <c r="AB585" s="265"/>
      <c r="AC585" s="265"/>
      <c r="AD585" s="265"/>
      <c r="AE585" s="265"/>
      <c r="AF585" s="265"/>
      <c r="AG585" s="265"/>
      <c r="AH585" s="265"/>
      <c r="AI585" s="265"/>
      <c r="AJ585" s="265"/>
      <c r="AK585" s="265"/>
      <c r="AL585" s="265"/>
      <c r="AM585" s="265"/>
      <c r="AN585" s="265"/>
      <c r="AO585" s="265"/>
      <c r="AP585" s="265"/>
      <c r="AR585" s="265"/>
    </row>
    <row r="586" spans="19:44" s="288" customFormat="1">
      <c r="S586" s="265"/>
      <c r="T586" s="265"/>
      <c r="U586" s="265"/>
      <c r="V586" s="265"/>
      <c r="W586" s="265"/>
      <c r="X586" s="265"/>
      <c r="Y586" s="265"/>
      <c r="Z586" s="265"/>
      <c r="AA586" s="265"/>
      <c r="AB586" s="265"/>
      <c r="AC586" s="265"/>
      <c r="AD586" s="265"/>
      <c r="AE586" s="265"/>
      <c r="AF586" s="265"/>
      <c r="AG586" s="265"/>
      <c r="AH586" s="265"/>
      <c r="AI586" s="265"/>
      <c r="AJ586" s="265"/>
      <c r="AK586" s="265"/>
      <c r="AL586" s="265"/>
      <c r="AM586" s="265"/>
      <c r="AN586" s="265"/>
      <c r="AO586" s="265"/>
      <c r="AP586" s="265"/>
      <c r="AR586" s="265"/>
    </row>
    <row r="587" spans="19:44" s="288" customFormat="1">
      <c r="S587" s="265"/>
      <c r="T587" s="265"/>
      <c r="U587" s="265"/>
      <c r="V587" s="265"/>
      <c r="W587" s="265"/>
      <c r="X587" s="265"/>
      <c r="Y587" s="265"/>
      <c r="Z587" s="265"/>
      <c r="AA587" s="265"/>
      <c r="AB587" s="265"/>
      <c r="AC587" s="265"/>
      <c r="AD587" s="265"/>
      <c r="AE587" s="265"/>
      <c r="AF587" s="265"/>
      <c r="AG587" s="265"/>
      <c r="AH587" s="265"/>
      <c r="AI587" s="265"/>
      <c r="AJ587" s="265"/>
      <c r="AK587" s="265"/>
      <c r="AL587" s="265"/>
      <c r="AM587" s="265"/>
      <c r="AN587" s="265"/>
      <c r="AO587" s="265"/>
      <c r="AP587" s="265"/>
      <c r="AR587" s="265"/>
    </row>
    <row r="588" spans="19:44" s="288" customFormat="1">
      <c r="S588" s="265"/>
      <c r="T588" s="265"/>
      <c r="U588" s="265"/>
      <c r="V588" s="265"/>
      <c r="W588" s="265"/>
      <c r="X588" s="265"/>
      <c r="Y588" s="265"/>
      <c r="Z588" s="265"/>
      <c r="AA588" s="265"/>
      <c r="AB588" s="265"/>
      <c r="AC588" s="265"/>
      <c r="AD588" s="265"/>
      <c r="AE588" s="265"/>
      <c r="AF588" s="265"/>
      <c r="AG588" s="265"/>
      <c r="AH588" s="265"/>
      <c r="AI588" s="265"/>
      <c r="AJ588" s="265"/>
      <c r="AK588" s="265"/>
      <c r="AL588" s="265"/>
      <c r="AM588" s="265"/>
      <c r="AN588" s="265"/>
      <c r="AO588" s="265"/>
      <c r="AP588" s="265"/>
      <c r="AR588" s="265"/>
    </row>
    <row r="589" spans="19:44" s="288" customFormat="1">
      <c r="S589" s="265"/>
      <c r="T589" s="265"/>
      <c r="U589" s="265"/>
      <c r="V589" s="265"/>
      <c r="W589" s="265"/>
      <c r="X589" s="265"/>
      <c r="Y589" s="265"/>
      <c r="Z589" s="265"/>
      <c r="AA589" s="265"/>
      <c r="AB589" s="265"/>
      <c r="AC589" s="265"/>
      <c r="AD589" s="265"/>
      <c r="AE589" s="265"/>
      <c r="AF589" s="265"/>
      <c r="AG589" s="265"/>
      <c r="AH589" s="265"/>
      <c r="AI589" s="265"/>
      <c r="AJ589" s="265"/>
      <c r="AK589" s="265"/>
      <c r="AL589" s="265"/>
      <c r="AM589" s="265"/>
      <c r="AN589" s="265"/>
      <c r="AO589" s="265"/>
      <c r="AP589" s="265"/>
      <c r="AR589" s="265"/>
    </row>
  </sheetData>
  <sheetProtection algorithmName="SHA-512" hashValue="5VbawZCxAJx9UmiCEgt1kjh/KSrMJTxpH8J1IFQc3L8XsBgLhsL8JzR9alzgd5hUbd8mdovUWDT/qk1ME1DPyQ==" saltValue="f703Jbx6sTa/xnGLARZ+vg==" spinCount="100000" sheet="1" objects="1" scenarios="1"/>
  <mergeCells count="37">
    <mergeCell ref="M20:N20"/>
    <mergeCell ref="M17:Q17"/>
    <mergeCell ref="N18:P18"/>
    <mergeCell ref="N15:P15"/>
    <mergeCell ref="B1:F5"/>
    <mergeCell ref="L2:L5"/>
    <mergeCell ref="H4:K4"/>
    <mergeCell ref="M11:Q11"/>
    <mergeCell ref="M14:Q14"/>
    <mergeCell ref="N12:P12"/>
    <mergeCell ref="H5:K5"/>
    <mergeCell ref="K6:K7"/>
    <mergeCell ref="B6:D6"/>
    <mergeCell ref="L21:R24"/>
    <mergeCell ref="G21:K21"/>
    <mergeCell ref="A22:A24"/>
    <mergeCell ref="B22:B24"/>
    <mergeCell ref="E22:E24"/>
    <mergeCell ref="F22:F24"/>
    <mergeCell ref="G22:K24"/>
    <mergeCell ref="C22:C24"/>
    <mergeCell ref="D22:D24"/>
    <mergeCell ref="A6:A7"/>
    <mergeCell ref="E6:E7"/>
    <mergeCell ref="M8:Q8"/>
    <mergeCell ref="N9:P9"/>
    <mergeCell ref="M6:Q6"/>
    <mergeCell ref="F6:F7"/>
    <mergeCell ref="S14:W14"/>
    <mergeCell ref="T15:V15"/>
    <mergeCell ref="S17:W17"/>
    <mergeCell ref="T18:V18"/>
    <mergeCell ref="S6:W6"/>
    <mergeCell ref="S8:W8"/>
    <mergeCell ref="T9:V9"/>
    <mergeCell ref="S11:W11"/>
    <mergeCell ref="T12:V12"/>
  </mergeCells>
  <conditionalFormatting sqref="K8:K19">
    <cfRule type="cellIs" dxfId="29" priority="39" operator="lessThan">
      <formula>0</formula>
    </cfRule>
  </conditionalFormatting>
  <conditionalFormatting sqref="R8:R19">
    <cfRule type="containsBlanks" dxfId="28" priority="38">
      <formula>LEN(TRIM(R8))=0</formula>
    </cfRule>
  </conditionalFormatting>
  <conditionalFormatting sqref="L3:R5 K6:L6 K7 K8:M8 R11:R12 M10:R10 M13:R13 M9:N9 M11:M12 K9:L16 M14:M15 R8:R9 R14:R17 K17:M18 Q18:R18 B23:B24 A5:F5 A1:R2 A3:J3 A20:B22 B4:F4 S8 K19:X19 A6:A19 E21:L21 E20:R20 E22:K24 E6:I19">
    <cfRule type="cellIs" dxfId="27" priority="37" operator="lessThan">
      <formula>0</formula>
    </cfRule>
  </conditionalFormatting>
  <conditionalFormatting sqref="J6:J19">
    <cfRule type="cellIs" dxfId="26" priority="33" operator="lessThan">
      <formula>0</formula>
    </cfRule>
  </conditionalFormatting>
  <conditionalFormatting sqref="H5:I5">
    <cfRule type="cellIs" dxfId="25" priority="31" operator="lessThan">
      <formula>0</formula>
    </cfRule>
  </conditionalFormatting>
  <conditionalFormatting sqref="M8">
    <cfRule type="cellIs" dxfId="24" priority="30" operator="lessThan">
      <formula>0</formula>
    </cfRule>
  </conditionalFormatting>
  <conditionalFormatting sqref="N12">
    <cfRule type="cellIs" dxfId="23" priority="27" operator="lessThan">
      <formula>0</formula>
    </cfRule>
  </conditionalFormatting>
  <conditionalFormatting sqref="N15">
    <cfRule type="cellIs" dxfId="22" priority="26" operator="lessThan">
      <formula>0</formula>
    </cfRule>
  </conditionalFormatting>
  <conditionalFormatting sqref="M16:Q16">
    <cfRule type="cellIs" dxfId="21" priority="25" operator="lessThan">
      <formula>0</formula>
    </cfRule>
  </conditionalFormatting>
  <conditionalFormatting sqref="N18">
    <cfRule type="cellIs" dxfId="20" priority="24" operator="lessThan">
      <formula>0</formula>
    </cfRule>
  </conditionalFormatting>
  <conditionalFormatting sqref="G4">
    <cfRule type="cellIs" dxfId="19" priority="23" operator="lessThan">
      <formula>0</formula>
    </cfRule>
  </conditionalFormatting>
  <conditionalFormatting sqref="G5">
    <cfRule type="cellIs" dxfId="18" priority="20" operator="lessThan">
      <formula>0</formula>
    </cfRule>
  </conditionalFormatting>
  <conditionalFormatting sqref="M6">
    <cfRule type="cellIs" dxfId="17" priority="19" operator="lessThan">
      <formula>0</formula>
    </cfRule>
  </conditionalFormatting>
  <conditionalFormatting sqref="I8:I19">
    <cfRule type="expression" dxfId="16" priority="18">
      <formula>"SE(=&gt;0;0;)"</formula>
    </cfRule>
  </conditionalFormatting>
  <conditionalFormatting sqref="X8:X19">
    <cfRule type="containsBlanks" dxfId="15" priority="15">
      <formula>LEN(TRIM(X8))=0</formula>
    </cfRule>
  </conditionalFormatting>
  <conditionalFormatting sqref="X11:X12 S10:X10 S13:X13 S9:T9 S11:S12 S14:S15 X8:X9 X14:X18">
    <cfRule type="cellIs" dxfId="14" priority="14" operator="lessThan">
      <formula>0</formula>
    </cfRule>
  </conditionalFormatting>
  <conditionalFormatting sqref="S8">
    <cfRule type="cellIs" dxfId="13" priority="13" operator="lessThan">
      <formula>0</formula>
    </cfRule>
  </conditionalFormatting>
  <conditionalFormatting sqref="T12">
    <cfRule type="cellIs" dxfId="12" priority="12" operator="lessThan">
      <formula>0</formula>
    </cfRule>
  </conditionalFormatting>
  <conditionalFormatting sqref="T15">
    <cfRule type="cellIs" dxfId="11" priority="11" operator="lessThan">
      <formula>0</formula>
    </cfRule>
  </conditionalFormatting>
  <conditionalFormatting sqref="S16:W16">
    <cfRule type="cellIs" dxfId="10" priority="10" operator="lessThan">
      <formula>0</formula>
    </cfRule>
  </conditionalFormatting>
  <conditionalFormatting sqref="S6">
    <cfRule type="cellIs" dxfId="9" priority="8" operator="lessThan">
      <formula>0</formula>
    </cfRule>
  </conditionalFormatting>
  <conditionalFormatting sqref="B8:B19">
    <cfRule type="cellIs" dxfId="8" priority="7" operator="lessThan">
      <formula>0</formula>
    </cfRule>
  </conditionalFormatting>
  <conditionalFormatting sqref="C20:D22">
    <cfRule type="cellIs" dxfId="7" priority="6" operator="lessThan">
      <formula>0</formula>
    </cfRule>
  </conditionalFormatting>
  <conditionalFormatting sqref="C8:C19">
    <cfRule type="cellIs" dxfId="6" priority="5" operator="lessThan">
      <formula>0</formula>
    </cfRule>
  </conditionalFormatting>
  <conditionalFormatting sqref="D8:D19">
    <cfRule type="cellIs" dxfId="5" priority="4" operator="lessThan">
      <formula>0</formula>
    </cfRule>
  </conditionalFormatting>
  <conditionalFormatting sqref="S17:S18">
    <cfRule type="cellIs" dxfId="4" priority="3" operator="lessThan">
      <formula>0</formula>
    </cfRule>
  </conditionalFormatting>
  <conditionalFormatting sqref="W18">
    <cfRule type="cellIs" dxfId="3" priority="2" operator="lessThan">
      <formula>0</formula>
    </cfRule>
  </conditionalFormatting>
  <conditionalFormatting sqref="T18">
    <cfRule type="cellIs" dxfId="2" priority="1" operator="lessThan">
      <formula>0</formula>
    </cfRule>
  </conditionalFormatting>
  <hyperlinks>
    <hyperlink ref="N9:P9" r:id="rId1" tooltip="SicalcWeb" display="Clique Aqui" xr:uid="{9210F7DE-B3EC-8043-A375-45A338DC6AFE}"/>
    <hyperlink ref="N12:P12" r:id="rId2" tooltip="Programa Sicalc" display="Clique Aqui" xr:uid="{376EF127-5979-7B45-8813-348717A7B8B7}"/>
    <hyperlink ref="N15:P15" r:id="rId3" tooltip="Programa do IRPF" display="Clique Aqui" xr:uid="{FCC8D9A9-E70B-A842-A223-495F10B9B244}"/>
    <hyperlink ref="A4" location="Configurar!A1" display="Configurar" xr:uid="{FE31FA3F-83E5-6A47-83FC-38CA1136B494}"/>
    <hyperlink ref="N18:P18" r:id="rId4" display="Clique Aqui" xr:uid="{266817AA-26BD-3346-AD43-06E13A7C0EC8}"/>
    <hyperlink ref="T9:V9" r:id="rId5" tooltip="SicalcWeb" display="Clique Aqui" xr:uid="{8AB47905-D994-2745-A81B-4A1641DC65D2}"/>
    <hyperlink ref="T12:V12" r:id="rId6" tooltip="Programa Sicalc" display="Clique Aqui" xr:uid="{BDB77C80-9541-D44D-87AF-908613DE20BD}"/>
    <hyperlink ref="T15:V15" r:id="rId7" tooltip="Programa do IRPF" display="Clique Aqui" xr:uid="{0AB9AE17-09A2-8747-AF12-D39916A27DE0}"/>
    <hyperlink ref="T18:V18" r:id="rId8" display="Clique Aqui" xr:uid="{F0BEB86C-01D9-374A-B22B-ACF2D4CD5D09}"/>
  </hyperlinks>
  <pageMargins left="0.511811024" right="0.511811024" top="0.78740157499999996" bottom="0.78740157499999996" header="0.31496062000000002" footer="0.31496062000000002"/>
  <pageSetup paperSize="9" orientation="portrait" horizontalDpi="0" verticalDpi="0"/>
  <ignoredErrors>
    <ignoredError sqref="J23:K24 G10:G12 G9 G13:G19 G8:H8 E22:F22 J22:K22 H22 E23:H24 H10:H19 H9 B23:B24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34634-1633-1146-8E49-A448BD129EA5}">
  <sheetPr codeName="Planilha2">
    <tabColor theme="8" tint="-0.249977111117893"/>
  </sheetPr>
  <dimension ref="A1:CU394"/>
  <sheetViews>
    <sheetView showGridLines="0" showRowColHeaders="0" tabSelected="1" topLeftCell="A2" zoomScaleNormal="100" workbookViewId="0">
      <pane xSplit="1" topLeftCell="B1" activePane="topRight" state="frozen"/>
      <selection activeCell="S3" sqref="S3:T4"/>
      <selection pane="topRight" activeCell="C8" sqref="C8"/>
    </sheetView>
  </sheetViews>
  <sheetFormatPr defaultColWidth="9.125" defaultRowHeight="15.75"/>
  <cols>
    <col min="1" max="1" width="12" style="112" customWidth="1"/>
    <col min="2" max="2" width="13.625" style="112" bestFit="1" customWidth="1"/>
    <col min="3" max="4" width="12.125" style="112" bestFit="1" customWidth="1"/>
    <col min="5" max="5" width="7.5" style="112" customWidth="1"/>
    <col min="6" max="6" width="7.625" style="112" customWidth="1"/>
    <col min="7" max="7" width="11.5" style="112" customWidth="1"/>
    <col min="8" max="8" width="12.5" style="112" customWidth="1"/>
    <col min="9" max="9" width="11.5" style="112" customWidth="1"/>
    <col min="10" max="10" width="12.375" style="112" customWidth="1"/>
    <col min="11" max="11" width="12.875" style="112" customWidth="1"/>
    <col min="12" max="12" width="15.625" style="112" customWidth="1"/>
    <col min="13" max="13" width="12.875" style="112" customWidth="1"/>
    <col min="14" max="14" width="14.125" style="112" customWidth="1"/>
    <col min="15" max="15" width="12.875" style="112" customWidth="1"/>
    <col min="16" max="16" width="5.125" style="112" customWidth="1"/>
    <col min="17" max="17" width="8.125" style="112" customWidth="1"/>
    <col min="18" max="19" width="12.875" style="112" customWidth="1"/>
    <col min="20" max="20" width="11.875" style="112" customWidth="1"/>
    <col min="21" max="21" width="2.5" style="112" customWidth="1"/>
    <col min="22" max="22" width="11.625" style="112" customWidth="1"/>
    <col min="23" max="23" width="11.5" style="112" customWidth="1"/>
    <col min="24" max="36" width="9.125" style="112"/>
    <col min="37" max="37" width="7.375" style="112" customWidth="1"/>
    <col min="38" max="38" width="6.875" style="112" customWidth="1"/>
    <col min="39" max="48" width="9.125" style="112"/>
    <col min="49" max="49" width="11.125" style="112" bestFit="1" customWidth="1"/>
    <col min="50" max="50" width="12" style="112" customWidth="1"/>
    <col min="51" max="51" width="9.125" style="112"/>
    <col min="52" max="52" width="11.5" style="112" bestFit="1" customWidth="1"/>
    <col min="53" max="53" width="12.625" style="112" customWidth="1"/>
    <col min="54" max="16384" width="9.125" style="112"/>
  </cols>
  <sheetData>
    <row r="1" spans="1:99" s="21" customFormat="1" ht="11.25" customHeight="1" thickBot="1">
      <c r="A1" s="70"/>
      <c r="B1" s="522" t="s">
        <v>37</v>
      </c>
      <c r="C1" s="522"/>
      <c r="D1" s="522"/>
      <c r="E1" s="522"/>
      <c r="F1" s="522"/>
      <c r="G1" s="522"/>
      <c r="R1" s="71"/>
      <c r="S1" s="71"/>
      <c r="T1" s="71"/>
    </row>
    <row r="2" spans="1:99" s="89" customFormat="1" ht="18.75" customHeight="1" thickTop="1" thickBot="1">
      <c r="A2" s="70"/>
      <c r="B2" s="522"/>
      <c r="C2" s="522"/>
      <c r="D2" s="522"/>
      <c r="E2" s="522"/>
      <c r="F2" s="522"/>
      <c r="G2" s="522"/>
      <c r="H2" s="72"/>
      <c r="I2" s="73"/>
      <c r="J2" s="507" t="s">
        <v>15</v>
      </c>
      <c r="K2" s="520" t="s">
        <v>36</v>
      </c>
      <c r="L2" s="520"/>
      <c r="M2" s="559" t="s">
        <v>16</v>
      </c>
      <c r="N2" s="559"/>
      <c r="O2" s="554" t="s">
        <v>17</v>
      </c>
      <c r="P2" s="74"/>
      <c r="Q2" s="75"/>
      <c r="R2" s="76" t="s">
        <v>6</v>
      </c>
      <c r="S2" s="76" t="s">
        <v>41</v>
      </c>
      <c r="T2" s="76" t="s">
        <v>40</v>
      </c>
      <c r="U2" s="77"/>
      <c r="V2" s="78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80"/>
      <c r="AN2" s="80"/>
      <c r="AO2" s="80"/>
      <c r="AP2" s="80"/>
      <c r="AQ2" s="80"/>
      <c r="AR2" s="80"/>
      <c r="AS2" s="80"/>
      <c r="AT2" s="81"/>
      <c r="AU2" s="82"/>
      <c r="AV2" s="83">
        <f ca="1">A8</f>
        <v>44287</v>
      </c>
      <c r="AW2" s="84">
        <f t="shared" ref="AW2:AW18" si="0">L8</f>
        <v>0</v>
      </c>
      <c r="AX2" s="85">
        <f>$K$3</f>
        <v>200</v>
      </c>
      <c r="AY2" s="86">
        <v>0</v>
      </c>
      <c r="AZ2" s="85">
        <f>Configurar!$B$14</f>
        <v>1000</v>
      </c>
      <c r="BA2" s="87">
        <f>AZ2+(Configurar!$B$14*Configurar!$B$18)</f>
        <v>1050</v>
      </c>
      <c r="BB2" s="88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</row>
    <row r="3" spans="1:99" s="96" customFormat="1" ht="22.5" customHeight="1" thickBot="1">
      <c r="A3" s="70"/>
      <c r="B3" s="522"/>
      <c r="C3" s="522"/>
      <c r="D3" s="522"/>
      <c r="E3" s="522"/>
      <c r="F3" s="522"/>
      <c r="G3" s="522"/>
      <c r="H3" s="90"/>
      <c r="I3" s="21"/>
      <c r="J3" s="507"/>
      <c r="K3" s="521">
        <f>Configurar!J10</f>
        <v>200</v>
      </c>
      <c r="L3" s="521"/>
      <c r="M3" s="549">
        <f>Configurar!L10</f>
        <v>100</v>
      </c>
      <c r="N3" s="549"/>
      <c r="O3" s="554"/>
      <c r="P3" s="74"/>
      <c r="Q3" s="91" t="s">
        <v>38</v>
      </c>
      <c r="R3" s="191">
        <v>0</v>
      </c>
      <c r="S3" s="249">
        <v>0.17</v>
      </c>
      <c r="T3" s="247">
        <v>0.08</v>
      </c>
      <c r="U3" s="55"/>
      <c r="V3" s="92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93"/>
      <c r="AN3" s="93"/>
      <c r="AO3" s="93"/>
      <c r="AP3" s="93"/>
      <c r="AQ3" s="93"/>
      <c r="AR3" s="93"/>
      <c r="AS3" s="93"/>
      <c r="AT3" s="94"/>
      <c r="AU3" s="93"/>
      <c r="AV3" s="83">
        <f t="shared" ref="AV3:AV18" ca="1" si="1">A9</f>
        <v>44291</v>
      </c>
      <c r="AW3" s="84">
        <f t="shared" si="0"/>
        <v>0</v>
      </c>
      <c r="AX3" s="85">
        <f>$K$3</f>
        <v>200</v>
      </c>
      <c r="AY3" s="86">
        <v>0</v>
      </c>
      <c r="AZ3" s="85">
        <f>Configurar!$B$14</f>
        <v>1000</v>
      </c>
      <c r="BA3" s="87">
        <f>BA2+(Configurar!$B$14*Configurar!$B$18)</f>
        <v>1100</v>
      </c>
      <c r="BB3" s="9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</row>
    <row r="4" spans="1:99" s="96" customFormat="1" ht="22.5" customHeight="1" thickBot="1">
      <c r="A4" s="263" t="s">
        <v>90</v>
      </c>
      <c r="B4" s="97" t="s">
        <v>44</v>
      </c>
      <c r="C4" s="97"/>
      <c r="D4" s="97"/>
      <c r="E4" s="513">
        <f>Configurar!B14</f>
        <v>1000</v>
      </c>
      <c r="F4" s="513"/>
      <c r="G4" s="513"/>
      <c r="H4" s="513"/>
      <c r="I4" s="98"/>
      <c r="J4" s="384" t="s">
        <v>22</v>
      </c>
      <c r="K4" s="508">
        <f>K3/0.2/O4</f>
        <v>1000</v>
      </c>
      <c r="L4" s="508"/>
      <c r="M4" s="550">
        <f>M3/0.2/O4</f>
        <v>500</v>
      </c>
      <c r="N4" s="551"/>
      <c r="O4" s="385">
        <v>1</v>
      </c>
      <c r="P4" s="99"/>
      <c r="Q4" s="100" t="s">
        <v>42</v>
      </c>
      <c r="R4" s="192">
        <v>0</v>
      </c>
      <c r="S4" s="250">
        <v>0.74</v>
      </c>
      <c r="T4" s="248">
        <v>0.4</v>
      </c>
      <c r="U4" s="55"/>
      <c r="V4" s="92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82"/>
      <c r="AN4" s="82"/>
      <c r="AO4" s="82"/>
      <c r="AP4" s="82"/>
      <c r="AQ4" s="82"/>
      <c r="AR4" s="82"/>
      <c r="AS4" s="82"/>
      <c r="AT4" s="101"/>
      <c r="AU4" s="82"/>
      <c r="AV4" s="83">
        <f t="shared" ca="1" si="1"/>
        <v>44292</v>
      </c>
      <c r="AW4" s="84">
        <f t="shared" si="0"/>
        <v>0</v>
      </c>
      <c r="AX4" s="85">
        <f t="shared" ref="AX4:AX23" si="2">$K$3</f>
        <v>200</v>
      </c>
      <c r="AY4" s="86">
        <v>0</v>
      </c>
      <c r="AZ4" s="85">
        <f>Configurar!$B$14</f>
        <v>1000</v>
      </c>
      <c r="BA4" s="87">
        <f>BA3+(Configurar!$B$14*Configurar!$B$18)</f>
        <v>1150</v>
      </c>
      <c r="BB4" s="9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</row>
    <row r="5" spans="1:99" s="96" customFormat="1" ht="22.5" customHeight="1" thickBot="1">
      <c r="A5" s="102"/>
      <c r="B5" s="103" t="s">
        <v>57</v>
      </c>
      <c r="C5" s="103"/>
      <c r="D5" s="103"/>
      <c r="E5" s="509">
        <f>SUM(E4,K8:L30)</f>
        <v>1000</v>
      </c>
      <c r="F5" s="509"/>
      <c r="G5" s="509"/>
      <c r="H5" s="509"/>
      <c r="I5" s="104"/>
      <c r="J5" s="105" t="s">
        <v>23</v>
      </c>
      <c r="K5" s="514">
        <f>K3/10/O5</f>
        <v>20</v>
      </c>
      <c r="L5" s="514"/>
      <c r="M5" s="552">
        <f>M3/10/O5</f>
        <v>10</v>
      </c>
      <c r="N5" s="553"/>
      <c r="O5" s="193">
        <v>1</v>
      </c>
      <c r="P5" s="99"/>
      <c r="Q5" s="106"/>
      <c r="R5" s="107"/>
      <c r="S5" s="107"/>
      <c r="T5" s="108"/>
      <c r="U5" s="55"/>
      <c r="V5" s="92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93"/>
      <c r="AN5" s="93"/>
      <c r="AO5" s="93"/>
      <c r="AP5" s="93"/>
      <c r="AQ5" s="93"/>
      <c r="AR5" s="93"/>
      <c r="AS5" s="93"/>
      <c r="AT5" s="94"/>
      <c r="AU5" s="93"/>
      <c r="AV5" s="83">
        <f t="shared" ca="1" si="1"/>
        <v>44293</v>
      </c>
      <c r="AW5" s="84">
        <f t="shared" si="0"/>
        <v>0</v>
      </c>
      <c r="AX5" s="85">
        <f t="shared" si="2"/>
        <v>200</v>
      </c>
      <c r="AY5" s="86">
        <v>0</v>
      </c>
      <c r="AZ5" s="85">
        <f>Configurar!$B$14</f>
        <v>1000</v>
      </c>
      <c r="BA5" s="87">
        <f>BA4+(Configurar!$B$14*Configurar!$B$18)</f>
        <v>1200</v>
      </c>
      <c r="BB5" s="9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</row>
    <row r="6" spans="1:99" ht="17.100000000000001" customHeight="1" thickTop="1">
      <c r="A6" s="510" t="s">
        <v>18</v>
      </c>
      <c r="B6" s="565" t="s">
        <v>92</v>
      </c>
      <c r="C6" s="566"/>
      <c r="D6" s="566"/>
      <c r="E6" s="564" t="s">
        <v>17</v>
      </c>
      <c r="F6" s="564"/>
      <c r="G6" s="515" t="s">
        <v>43</v>
      </c>
      <c r="H6" s="515" t="s">
        <v>6</v>
      </c>
      <c r="I6" s="515" t="s">
        <v>19</v>
      </c>
      <c r="J6" s="518" t="s">
        <v>20</v>
      </c>
      <c r="K6" s="511" t="s">
        <v>21</v>
      </c>
      <c r="L6" s="534" t="s">
        <v>30</v>
      </c>
      <c r="M6" s="534"/>
      <c r="N6" s="534"/>
      <c r="O6" s="109"/>
      <c r="P6" s="110"/>
      <c r="Q6" s="557" t="s">
        <v>29</v>
      </c>
      <c r="R6" s="557"/>
      <c r="S6" s="557"/>
      <c r="T6" s="111"/>
      <c r="U6" s="55"/>
      <c r="V6" s="524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82"/>
      <c r="AN6" s="82"/>
      <c r="AO6" s="82"/>
      <c r="AP6" s="82"/>
      <c r="AQ6" s="82"/>
      <c r="AR6" s="82"/>
      <c r="AS6" s="82"/>
      <c r="AT6" s="101"/>
      <c r="AU6" s="82"/>
      <c r="AV6" s="83">
        <f t="shared" ca="1" si="1"/>
        <v>44294</v>
      </c>
      <c r="AW6" s="84">
        <f t="shared" si="0"/>
        <v>0</v>
      </c>
      <c r="AX6" s="85">
        <f t="shared" si="2"/>
        <v>200</v>
      </c>
      <c r="AY6" s="86">
        <v>0</v>
      </c>
      <c r="AZ6" s="85">
        <f>Configurar!$B$14</f>
        <v>1000</v>
      </c>
      <c r="BA6" s="87">
        <f>BA5+(Configurar!$B$14*Configurar!$B$18)</f>
        <v>1250</v>
      </c>
      <c r="BB6" s="9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96"/>
      <c r="CS6" s="96"/>
      <c r="CT6" s="96"/>
      <c r="CU6" s="96"/>
    </row>
    <row r="7" spans="1:99" ht="16.5" thickBot="1">
      <c r="A7" s="510"/>
      <c r="B7" s="380" t="s">
        <v>93</v>
      </c>
      <c r="C7" s="362" t="s">
        <v>38</v>
      </c>
      <c r="D7" s="362" t="s">
        <v>39</v>
      </c>
      <c r="E7" s="363" t="s">
        <v>38</v>
      </c>
      <c r="F7" s="363" t="s">
        <v>39</v>
      </c>
      <c r="G7" s="516"/>
      <c r="H7" s="517"/>
      <c r="I7" s="517"/>
      <c r="J7" s="519"/>
      <c r="K7" s="512"/>
      <c r="L7" s="113" t="s">
        <v>31</v>
      </c>
      <c r="M7" s="113" t="s">
        <v>32</v>
      </c>
      <c r="N7" s="113" t="s">
        <v>33</v>
      </c>
      <c r="O7" s="114" t="s">
        <v>28</v>
      </c>
      <c r="P7" s="558" t="s">
        <v>24</v>
      </c>
      <c r="Q7" s="558"/>
      <c r="R7" s="115" t="s">
        <v>25</v>
      </c>
      <c r="S7" s="116" t="s">
        <v>26</v>
      </c>
      <c r="T7" s="117" t="s">
        <v>27</v>
      </c>
      <c r="U7" s="118"/>
      <c r="V7" s="524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93"/>
      <c r="AN7" s="93"/>
      <c r="AO7" s="93"/>
      <c r="AP7" s="93"/>
      <c r="AQ7" s="93"/>
      <c r="AR7" s="93"/>
      <c r="AS7" s="93"/>
      <c r="AT7" s="94"/>
      <c r="AU7" s="93"/>
      <c r="AV7" s="83">
        <f t="shared" ca="1" si="1"/>
        <v>44295</v>
      </c>
      <c r="AW7" s="84">
        <f t="shared" si="0"/>
        <v>0</v>
      </c>
      <c r="AX7" s="85">
        <f t="shared" si="2"/>
        <v>200</v>
      </c>
      <c r="AY7" s="86">
        <v>0</v>
      </c>
      <c r="AZ7" s="85">
        <f>Configurar!$B$14</f>
        <v>1000</v>
      </c>
      <c r="BA7" s="87">
        <f>BA6+(Configurar!$B$14*Configurar!$B$18)</f>
        <v>1300</v>
      </c>
      <c r="BB7" s="9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96"/>
      <c r="CS7" s="96"/>
      <c r="CT7" s="96"/>
      <c r="CU7" s="96"/>
    </row>
    <row r="8" spans="1:99">
      <c r="A8" s="418">
        <f ca="1">WORKDAY(DATE(TEXT(TODAY(),"aaa"),TEXT(TODAY(),"mm"),0),1,Configurar!$AC$5:'Configurar'!$AC$1074)</f>
        <v>44287</v>
      </c>
      <c r="B8" s="381">
        <f>SUM(C8:D8)</f>
        <v>0</v>
      </c>
      <c r="C8" s="358">
        <v>0</v>
      </c>
      <c r="D8" s="364">
        <v>0</v>
      </c>
      <c r="E8" s="160"/>
      <c r="F8" s="160"/>
      <c r="G8" s="161">
        <v>0</v>
      </c>
      <c r="H8" s="162">
        <f>(E8*$R$3+F8*$R$4)*-2</f>
        <v>0</v>
      </c>
      <c r="I8" s="163">
        <f>(E8*$S$3+E8*$T$3+F8*$S$4+F8*$T$4)*-2</f>
        <v>0</v>
      </c>
      <c r="J8" s="256">
        <f>IF((LEFT(IF(SUM($B8,$G8:$I8)&gt;0,SUM($B8,$G8,$H8,$I8)*0.01,0),4)*-1)&lt;0,LEFT(IF(SUM($B8,$G8:$I8)&gt;0,SUM($B8,$G8,$H8,$I8)*0.01,0),4)*-1,LEFT(IF(SUM($B8,$G8:$I8)&gt;0,SUM($B8,$G8,$H8,$I8)*0.01,0),4)*1)</f>
        <v>0</v>
      </c>
      <c r="K8" s="164">
        <v>0</v>
      </c>
      <c r="L8" s="120">
        <f>SUM(B8,G8:J8)</f>
        <v>0</v>
      </c>
      <c r="M8" s="121">
        <f>L8/$E$4</f>
        <v>0</v>
      </c>
      <c r="N8" s="122">
        <f>SUM(E4,K8,L8)</f>
        <v>1000</v>
      </c>
      <c r="O8" s="181"/>
      <c r="P8" s="555"/>
      <c r="Q8" s="556"/>
      <c r="R8" s="182"/>
      <c r="S8" s="183"/>
      <c r="T8" s="123" t="str">
        <f>IFERROR(P8/O8,"-")</f>
        <v>-</v>
      </c>
      <c r="U8" s="124"/>
      <c r="V8" s="525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82"/>
      <c r="AN8" s="82"/>
      <c r="AO8" s="82"/>
      <c r="AP8" s="82"/>
      <c r="AQ8" s="82"/>
      <c r="AR8" s="82"/>
      <c r="AS8" s="82"/>
      <c r="AT8" s="101"/>
      <c r="AU8" s="82"/>
      <c r="AV8" s="83">
        <f t="shared" ca="1" si="1"/>
        <v>44298</v>
      </c>
      <c r="AW8" s="84">
        <f t="shared" si="0"/>
        <v>0</v>
      </c>
      <c r="AX8" s="85">
        <f t="shared" si="2"/>
        <v>200</v>
      </c>
      <c r="AY8" s="86">
        <v>0</v>
      </c>
      <c r="AZ8" s="85">
        <f>Configurar!$B$14</f>
        <v>1000</v>
      </c>
      <c r="BA8" s="87">
        <f>BA7+(Configurar!$B$14*Configurar!$B$18)</f>
        <v>1350</v>
      </c>
      <c r="BB8" s="9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96"/>
      <c r="CS8" s="96"/>
      <c r="CT8" s="96"/>
      <c r="CU8" s="96"/>
    </row>
    <row r="9" spans="1:99">
      <c r="A9" s="418">
        <f ca="1">WORKDAY(DATE(TEXT(TODAY(),"aaa"),TEXT(TODAY(),"mm"),0),2,Configurar!$AC$5:'Configurar'!$AC$1074)</f>
        <v>44291</v>
      </c>
      <c r="B9" s="382">
        <f t="shared" ref="B9:B30" si="3">SUM(C9:D9)</f>
        <v>0</v>
      </c>
      <c r="C9" s="359">
        <v>0</v>
      </c>
      <c r="D9" s="359">
        <v>0</v>
      </c>
      <c r="E9" s="165"/>
      <c r="F9" s="165"/>
      <c r="G9" s="166">
        <v>0</v>
      </c>
      <c r="H9" s="167">
        <f t="shared" ref="H9:H30" si="4">(E9*$R$3+F9*$R$4)*-2</f>
        <v>0</v>
      </c>
      <c r="I9" s="168">
        <f t="shared" ref="I9:I30" si="5">(E9*$S$3+E9*$T$3+F9*$S$4+F9*$T$4)*-2</f>
        <v>0</v>
      </c>
      <c r="J9" s="169">
        <f t="shared" ref="J9:J30" si="6">IF((LEFT(IF(SUM($B9,$G9:$I9)&gt;0,SUM($B9,$G9,$H9,$I9)*0.01,0),4)*-1)&lt;0,LEFT(IF(SUM($B9,$G9:$I9)&gt;0,SUM($B9,$G9,$H9,$I9)*0.01,0),4)*-1,LEFT(IF(SUM($B9,$G9:$I9)&gt;0,SUM($B9,$G9,$H9,$I9)*0.01,0),4)*1)</f>
        <v>0</v>
      </c>
      <c r="K9" s="170">
        <v>0</v>
      </c>
      <c r="L9" s="126">
        <f t="shared" ref="L9:L30" si="7">SUM(B9,G9:J9)</f>
        <v>0</v>
      </c>
      <c r="M9" s="127">
        <f>L9/$E$4</f>
        <v>0</v>
      </c>
      <c r="N9" s="128">
        <f>SUM(N8,K9,L9)</f>
        <v>1000</v>
      </c>
      <c r="O9" s="184"/>
      <c r="P9" s="547"/>
      <c r="Q9" s="548"/>
      <c r="R9" s="185"/>
      <c r="S9" s="186"/>
      <c r="T9" s="123" t="str">
        <f t="shared" ref="T9:T30" si="8">IFERROR(P9/O9,"-")</f>
        <v>-</v>
      </c>
      <c r="U9" s="55"/>
      <c r="V9" s="525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93"/>
      <c r="AN9" s="93"/>
      <c r="AO9" s="93"/>
      <c r="AP9" s="93"/>
      <c r="AQ9" s="93"/>
      <c r="AR9" s="93"/>
      <c r="AS9" s="93"/>
      <c r="AT9" s="94"/>
      <c r="AU9" s="93"/>
      <c r="AV9" s="83">
        <f t="shared" ca="1" si="1"/>
        <v>44299</v>
      </c>
      <c r="AW9" s="84">
        <f t="shared" si="0"/>
        <v>0</v>
      </c>
      <c r="AX9" s="85">
        <f t="shared" si="2"/>
        <v>200</v>
      </c>
      <c r="AY9" s="86">
        <v>0</v>
      </c>
      <c r="AZ9" s="85">
        <f>Configurar!$B$14</f>
        <v>1000</v>
      </c>
      <c r="BA9" s="87">
        <f>BA8+(Configurar!$B$14*Configurar!$B$18)</f>
        <v>1400</v>
      </c>
      <c r="BB9" s="9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96"/>
      <c r="CS9" s="96"/>
      <c r="CT9" s="96"/>
      <c r="CU9" s="96"/>
    </row>
    <row r="10" spans="1:99">
      <c r="A10" s="418">
        <f ca="1">WORKDAY(DATE(TEXT(TODAY(),"aaa"),TEXT(TODAY(),"mm"),0),3,Configurar!$AC$5:'Configurar'!$AC$1074)</f>
        <v>44292</v>
      </c>
      <c r="B10" s="382">
        <f t="shared" si="3"/>
        <v>0</v>
      </c>
      <c r="C10" s="359">
        <v>0</v>
      </c>
      <c r="D10" s="359">
        <v>0</v>
      </c>
      <c r="E10" s="165"/>
      <c r="F10" s="165"/>
      <c r="G10" s="166">
        <v>0</v>
      </c>
      <c r="H10" s="167">
        <f t="shared" si="4"/>
        <v>0</v>
      </c>
      <c r="I10" s="168">
        <f t="shared" si="5"/>
        <v>0</v>
      </c>
      <c r="J10" s="169">
        <f t="shared" si="6"/>
        <v>0</v>
      </c>
      <c r="K10" s="170">
        <v>0</v>
      </c>
      <c r="L10" s="126">
        <f t="shared" si="7"/>
        <v>0</v>
      </c>
      <c r="M10" s="127">
        <f t="shared" ref="M10:M30" si="9">L10/$E$4</f>
        <v>0</v>
      </c>
      <c r="N10" s="128">
        <f t="shared" ref="N10:N29" si="10">SUM(N9,K10,L10)</f>
        <v>1000</v>
      </c>
      <c r="O10" s="184"/>
      <c r="P10" s="547"/>
      <c r="Q10" s="548"/>
      <c r="R10" s="185"/>
      <c r="S10" s="186"/>
      <c r="T10" s="123" t="str">
        <f t="shared" si="8"/>
        <v>-</v>
      </c>
      <c r="U10" s="55"/>
      <c r="V10" s="526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82"/>
      <c r="AN10" s="82"/>
      <c r="AO10" s="82"/>
      <c r="AP10" s="82"/>
      <c r="AQ10" s="82"/>
      <c r="AR10" s="82"/>
      <c r="AS10" s="82"/>
      <c r="AT10" s="101"/>
      <c r="AU10" s="82"/>
      <c r="AV10" s="83">
        <f t="shared" ca="1" si="1"/>
        <v>44300</v>
      </c>
      <c r="AW10" s="84">
        <f t="shared" si="0"/>
        <v>0</v>
      </c>
      <c r="AX10" s="85">
        <f t="shared" si="2"/>
        <v>200</v>
      </c>
      <c r="AY10" s="86">
        <v>0</v>
      </c>
      <c r="AZ10" s="85">
        <f>Configurar!$B$14</f>
        <v>1000</v>
      </c>
      <c r="BA10" s="87">
        <f>BA9+(Configurar!$B$14*Configurar!$B$18)</f>
        <v>1450</v>
      </c>
      <c r="BB10" s="9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96"/>
      <c r="CS10" s="96"/>
      <c r="CT10" s="96"/>
      <c r="CU10" s="96"/>
    </row>
    <row r="11" spans="1:99">
      <c r="A11" s="418">
        <f ca="1">WORKDAY(DATE(TEXT(TODAY(),"aaa"),TEXT(TODAY(),"mm"),0),4,Configurar!$AC$5:'Configurar'!$AC$1074)</f>
        <v>44293</v>
      </c>
      <c r="B11" s="382">
        <f t="shared" si="3"/>
        <v>0</v>
      </c>
      <c r="C11" s="359">
        <v>0</v>
      </c>
      <c r="D11" s="359">
        <v>0</v>
      </c>
      <c r="E11" s="165"/>
      <c r="F11" s="165"/>
      <c r="G11" s="166">
        <v>0</v>
      </c>
      <c r="H11" s="167">
        <f t="shared" si="4"/>
        <v>0</v>
      </c>
      <c r="I11" s="168">
        <f t="shared" si="5"/>
        <v>0</v>
      </c>
      <c r="J11" s="169">
        <f t="shared" si="6"/>
        <v>0</v>
      </c>
      <c r="K11" s="170">
        <v>0</v>
      </c>
      <c r="L11" s="126">
        <f t="shared" si="7"/>
        <v>0</v>
      </c>
      <c r="M11" s="127">
        <f t="shared" si="9"/>
        <v>0</v>
      </c>
      <c r="N11" s="128">
        <f t="shared" si="10"/>
        <v>1000</v>
      </c>
      <c r="O11" s="184"/>
      <c r="P11" s="547"/>
      <c r="Q11" s="548"/>
      <c r="R11" s="185"/>
      <c r="S11" s="186"/>
      <c r="T11" s="123" t="str">
        <f t="shared" si="8"/>
        <v>-</v>
      </c>
      <c r="U11" s="55"/>
      <c r="V11" s="526"/>
      <c r="W11" s="21"/>
      <c r="X11" s="21"/>
      <c r="Y11" s="21"/>
      <c r="Z11" s="21"/>
      <c r="AA11" s="21"/>
      <c r="AB11" s="21"/>
      <c r="AC11" s="21"/>
      <c r="AD11" s="21"/>
      <c r="AE11" s="129"/>
      <c r="AF11" s="21"/>
      <c r="AG11" s="21"/>
      <c r="AH11" s="21"/>
      <c r="AI11" s="21"/>
      <c r="AJ11" s="21"/>
      <c r="AK11" s="21"/>
      <c r="AL11" s="21"/>
      <c r="AM11" s="93"/>
      <c r="AN11" s="93"/>
      <c r="AO11" s="93"/>
      <c r="AP11" s="93"/>
      <c r="AQ11" s="93"/>
      <c r="AR11" s="93"/>
      <c r="AS11" s="93"/>
      <c r="AT11" s="94"/>
      <c r="AU11" s="93"/>
      <c r="AV11" s="83">
        <f t="shared" ca="1" si="1"/>
        <v>44301</v>
      </c>
      <c r="AW11" s="84">
        <f t="shared" si="0"/>
        <v>0</v>
      </c>
      <c r="AX11" s="85">
        <f t="shared" si="2"/>
        <v>200</v>
      </c>
      <c r="AY11" s="86">
        <v>0</v>
      </c>
      <c r="AZ11" s="85">
        <f>Configurar!$B$14</f>
        <v>1000</v>
      </c>
      <c r="BA11" s="87">
        <f>BA10+(Configurar!$B$14*Configurar!$B$18)</f>
        <v>1500</v>
      </c>
      <c r="BB11" s="9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96"/>
      <c r="CS11" s="96"/>
      <c r="CT11" s="96"/>
      <c r="CU11" s="96"/>
    </row>
    <row r="12" spans="1:99">
      <c r="A12" s="418">
        <f ca="1">WORKDAY(DATE(TEXT(TODAY(),"aaa"),TEXT(TODAY(),"mm"),0),5,Configurar!$AC$5:'Configurar'!$AC$1074)</f>
        <v>44294</v>
      </c>
      <c r="B12" s="382">
        <f t="shared" si="3"/>
        <v>0</v>
      </c>
      <c r="C12" s="359">
        <v>0</v>
      </c>
      <c r="D12" s="359">
        <v>0</v>
      </c>
      <c r="E12" s="165"/>
      <c r="F12" s="165"/>
      <c r="G12" s="166">
        <v>0</v>
      </c>
      <c r="H12" s="167">
        <f t="shared" si="4"/>
        <v>0</v>
      </c>
      <c r="I12" s="168">
        <f t="shared" si="5"/>
        <v>0</v>
      </c>
      <c r="J12" s="169">
        <f t="shared" si="6"/>
        <v>0</v>
      </c>
      <c r="K12" s="170">
        <v>0</v>
      </c>
      <c r="L12" s="126">
        <f t="shared" si="7"/>
        <v>0</v>
      </c>
      <c r="M12" s="127">
        <f t="shared" si="9"/>
        <v>0</v>
      </c>
      <c r="N12" s="128">
        <f t="shared" si="10"/>
        <v>1000</v>
      </c>
      <c r="O12" s="184"/>
      <c r="P12" s="547"/>
      <c r="Q12" s="548"/>
      <c r="R12" s="185"/>
      <c r="S12" s="186"/>
      <c r="T12" s="123" t="str">
        <f t="shared" si="8"/>
        <v>-</v>
      </c>
      <c r="U12" s="55"/>
      <c r="V12" s="130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82"/>
      <c r="AN12" s="82"/>
      <c r="AO12" s="82"/>
      <c r="AP12" s="82"/>
      <c r="AQ12" s="82"/>
      <c r="AR12" s="82"/>
      <c r="AS12" s="82"/>
      <c r="AT12" s="101"/>
      <c r="AU12" s="82"/>
      <c r="AV12" s="83">
        <f t="shared" ca="1" si="1"/>
        <v>44302</v>
      </c>
      <c r="AW12" s="84">
        <f t="shared" si="0"/>
        <v>0</v>
      </c>
      <c r="AX12" s="85">
        <f t="shared" si="2"/>
        <v>200</v>
      </c>
      <c r="AY12" s="86">
        <v>0</v>
      </c>
      <c r="AZ12" s="85">
        <f>Configurar!$B$14</f>
        <v>1000</v>
      </c>
      <c r="BA12" s="87">
        <f>BA11+(Configurar!$B$14*Configurar!$B$18)</f>
        <v>1550</v>
      </c>
      <c r="BB12" s="9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96"/>
      <c r="CS12" s="96"/>
      <c r="CT12" s="96"/>
      <c r="CU12" s="96"/>
    </row>
    <row r="13" spans="1:99">
      <c r="A13" s="418">
        <f ca="1">WORKDAY(DATE(TEXT(TODAY(),"aaa"),TEXT(TODAY(),"mm"),0),6,Configurar!$AC$5:'Configurar'!$AC$1074)</f>
        <v>44295</v>
      </c>
      <c r="B13" s="382">
        <f t="shared" si="3"/>
        <v>0</v>
      </c>
      <c r="C13" s="359">
        <v>0</v>
      </c>
      <c r="D13" s="359">
        <v>0</v>
      </c>
      <c r="E13" s="165"/>
      <c r="F13" s="165"/>
      <c r="G13" s="166">
        <v>0</v>
      </c>
      <c r="H13" s="167">
        <f t="shared" si="4"/>
        <v>0</v>
      </c>
      <c r="I13" s="168">
        <f t="shared" si="5"/>
        <v>0</v>
      </c>
      <c r="J13" s="169">
        <f t="shared" si="6"/>
        <v>0</v>
      </c>
      <c r="K13" s="170">
        <v>0</v>
      </c>
      <c r="L13" s="126">
        <f t="shared" si="7"/>
        <v>0</v>
      </c>
      <c r="M13" s="131">
        <f t="shared" si="9"/>
        <v>0</v>
      </c>
      <c r="N13" s="128">
        <f t="shared" si="10"/>
        <v>1000</v>
      </c>
      <c r="O13" s="184"/>
      <c r="P13" s="547"/>
      <c r="Q13" s="548"/>
      <c r="R13" s="185"/>
      <c r="S13" s="187"/>
      <c r="T13" s="123" t="str">
        <f t="shared" si="8"/>
        <v>-</v>
      </c>
      <c r="U13" s="55"/>
      <c r="V13" s="92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93"/>
      <c r="AN13" s="93"/>
      <c r="AO13" s="93"/>
      <c r="AP13" s="93"/>
      <c r="AQ13" s="93"/>
      <c r="AR13" s="93"/>
      <c r="AS13" s="93"/>
      <c r="AT13" s="94"/>
      <c r="AU13" s="93"/>
      <c r="AV13" s="83">
        <f t="shared" ca="1" si="1"/>
        <v>44305</v>
      </c>
      <c r="AW13" s="84">
        <f t="shared" si="0"/>
        <v>0</v>
      </c>
      <c r="AX13" s="85">
        <f t="shared" si="2"/>
        <v>200</v>
      </c>
      <c r="AY13" s="86">
        <v>0</v>
      </c>
      <c r="AZ13" s="85">
        <f>Configurar!$B$14</f>
        <v>1000</v>
      </c>
      <c r="BA13" s="87">
        <f>BA12+(Configurar!$B$14*Configurar!$B$18)</f>
        <v>1600</v>
      </c>
      <c r="BB13" s="9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96"/>
      <c r="CS13" s="96"/>
      <c r="CT13" s="96"/>
      <c r="CU13" s="96"/>
    </row>
    <row r="14" spans="1:99">
      <c r="A14" s="418">
        <f ca="1">WORKDAY(DATE(TEXT(TODAY(),"aaa"),TEXT(TODAY(),"mm"),0),7,Configurar!$AC$5:'Configurar'!$AC$1074)</f>
        <v>44298</v>
      </c>
      <c r="B14" s="382">
        <f t="shared" si="3"/>
        <v>0</v>
      </c>
      <c r="C14" s="359">
        <v>0</v>
      </c>
      <c r="D14" s="359">
        <v>0</v>
      </c>
      <c r="E14" s="165"/>
      <c r="F14" s="165"/>
      <c r="G14" s="166">
        <v>0</v>
      </c>
      <c r="H14" s="167">
        <f t="shared" si="4"/>
        <v>0</v>
      </c>
      <c r="I14" s="168">
        <f t="shared" si="5"/>
        <v>0</v>
      </c>
      <c r="J14" s="169">
        <f t="shared" si="6"/>
        <v>0</v>
      </c>
      <c r="K14" s="170">
        <v>0</v>
      </c>
      <c r="L14" s="126">
        <f t="shared" si="7"/>
        <v>0</v>
      </c>
      <c r="M14" s="127">
        <f t="shared" si="9"/>
        <v>0</v>
      </c>
      <c r="N14" s="128">
        <f t="shared" si="10"/>
        <v>1000</v>
      </c>
      <c r="O14" s="184"/>
      <c r="P14" s="547"/>
      <c r="Q14" s="548"/>
      <c r="R14" s="185"/>
      <c r="S14" s="186"/>
      <c r="T14" s="123" t="str">
        <f t="shared" si="8"/>
        <v>-</v>
      </c>
      <c r="U14" s="55"/>
      <c r="V14" s="532"/>
      <c r="W14" s="533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82"/>
      <c r="AN14" s="82"/>
      <c r="AO14" s="82"/>
      <c r="AP14" s="82"/>
      <c r="AQ14" s="82"/>
      <c r="AR14" s="82"/>
      <c r="AS14" s="82"/>
      <c r="AT14" s="101"/>
      <c r="AU14" s="82"/>
      <c r="AV14" s="83">
        <f t="shared" ca="1" si="1"/>
        <v>44306</v>
      </c>
      <c r="AW14" s="84">
        <f t="shared" si="0"/>
        <v>0</v>
      </c>
      <c r="AX14" s="85">
        <f t="shared" si="2"/>
        <v>200</v>
      </c>
      <c r="AY14" s="86">
        <v>0</v>
      </c>
      <c r="AZ14" s="85">
        <f>Configurar!$B$14</f>
        <v>1000</v>
      </c>
      <c r="BA14" s="87">
        <f>BA13+(Configurar!$B$14*Configurar!$B$18)</f>
        <v>1650</v>
      </c>
      <c r="BB14" s="9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96"/>
      <c r="CS14" s="96"/>
      <c r="CT14" s="96"/>
      <c r="CU14" s="96"/>
    </row>
    <row r="15" spans="1:99">
      <c r="A15" s="418">
        <f ca="1">WORKDAY(DATE(TEXT(TODAY(),"aaa"),TEXT(TODAY(),"mm"),0),8,Configurar!$AC$5:'Configurar'!$AC$1074)</f>
        <v>44299</v>
      </c>
      <c r="B15" s="382">
        <f t="shared" si="3"/>
        <v>0</v>
      </c>
      <c r="C15" s="359">
        <v>0</v>
      </c>
      <c r="D15" s="359">
        <v>0</v>
      </c>
      <c r="E15" s="165"/>
      <c r="F15" s="165"/>
      <c r="G15" s="166">
        <v>0</v>
      </c>
      <c r="H15" s="167">
        <f t="shared" si="4"/>
        <v>0</v>
      </c>
      <c r="I15" s="168">
        <f t="shared" si="5"/>
        <v>0</v>
      </c>
      <c r="J15" s="169">
        <f t="shared" si="6"/>
        <v>0</v>
      </c>
      <c r="K15" s="170">
        <v>0</v>
      </c>
      <c r="L15" s="126">
        <f t="shared" si="7"/>
        <v>0</v>
      </c>
      <c r="M15" s="127">
        <f t="shared" si="9"/>
        <v>0</v>
      </c>
      <c r="N15" s="128">
        <f t="shared" si="10"/>
        <v>1000</v>
      </c>
      <c r="O15" s="184"/>
      <c r="P15" s="547"/>
      <c r="Q15" s="548"/>
      <c r="R15" s="185"/>
      <c r="S15" s="186"/>
      <c r="T15" s="123" t="str">
        <f t="shared" si="8"/>
        <v>-</v>
      </c>
      <c r="U15" s="55"/>
      <c r="V15" s="532"/>
      <c r="W15" s="533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93"/>
      <c r="AN15" s="93"/>
      <c r="AO15" s="93"/>
      <c r="AP15" s="93"/>
      <c r="AQ15" s="93"/>
      <c r="AR15" s="93"/>
      <c r="AS15" s="93"/>
      <c r="AT15" s="94"/>
      <c r="AU15" s="93"/>
      <c r="AV15" s="83">
        <f t="shared" ca="1" si="1"/>
        <v>44308</v>
      </c>
      <c r="AW15" s="84">
        <f t="shared" si="0"/>
        <v>0</v>
      </c>
      <c r="AX15" s="85">
        <f t="shared" si="2"/>
        <v>200</v>
      </c>
      <c r="AY15" s="86">
        <v>0</v>
      </c>
      <c r="AZ15" s="85">
        <f>Configurar!$B$14</f>
        <v>1000</v>
      </c>
      <c r="BA15" s="87">
        <f>BA14+(Configurar!$B$14*Configurar!$B$18)</f>
        <v>1700</v>
      </c>
      <c r="BB15" s="9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96"/>
      <c r="CS15" s="96"/>
      <c r="CT15" s="96"/>
      <c r="CU15" s="96"/>
    </row>
    <row r="16" spans="1:99">
      <c r="A16" s="418">
        <f ca="1">WORKDAY(DATE(TEXT(TODAY(),"aaa"),TEXT(TODAY(),"mm"),0),9,Configurar!$AC$5:'Configurar'!$AC$1074)</f>
        <v>44300</v>
      </c>
      <c r="B16" s="382">
        <f t="shared" si="3"/>
        <v>0</v>
      </c>
      <c r="C16" s="359">
        <v>0</v>
      </c>
      <c r="D16" s="359">
        <v>0</v>
      </c>
      <c r="E16" s="165"/>
      <c r="F16" s="165"/>
      <c r="G16" s="166">
        <v>0</v>
      </c>
      <c r="H16" s="167">
        <f t="shared" si="4"/>
        <v>0</v>
      </c>
      <c r="I16" s="168">
        <f t="shared" si="5"/>
        <v>0</v>
      </c>
      <c r="J16" s="169">
        <f t="shared" si="6"/>
        <v>0</v>
      </c>
      <c r="K16" s="170">
        <v>0</v>
      </c>
      <c r="L16" s="126">
        <f t="shared" si="7"/>
        <v>0</v>
      </c>
      <c r="M16" s="127">
        <f t="shared" si="9"/>
        <v>0</v>
      </c>
      <c r="N16" s="128">
        <f t="shared" si="10"/>
        <v>1000</v>
      </c>
      <c r="O16" s="184"/>
      <c r="P16" s="547"/>
      <c r="Q16" s="548"/>
      <c r="R16" s="185"/>
      <c r="S16" s="186"/>
      <c r="T16" s="123" t="str">
        <f t="shared" si="8"/>
        <v>-</v>
      </c>
      <c r="U16" s="55"/>
      <c r="V16" s="132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82"/>
      <c r="AN16" s="82"/>
      <c r="AO16" s="82"/>
      <c r="AP16" s="82"/>
      <c r="AQ16" s="82"/>
      <c r="AR16" s="82"/>
      <c r="AS16" s="82"/>
      <c r="AT16" s="101"/>
      <c r="AU16" s="82"/>
      <c r="AV16" s="83">
        <f t="shared" ca="1" si="1"/>
        <v>44309</v>
      </c>
      <c r="AW16" s="84">
        <f t="shared" si="0"/>
        <v>0</v>
      </c>
      <c r="AX16" s="85">
        <f t="shared" si="2"/>
        <v>200</v>
      </c>
      <c r="AY16" s="86">
        <v>0</v>
      </c>
      <c r="AZ16" s="85">
        <f>Configurar!$B$14</f>
        <v>1000</v>
      </c>
      <c r="BA16" s="87">
        <f>BA15+(Configurar!$B$14*Configurar!$B$18)</f>
        <v>1750</v>
      </c>
      <c r="BB16" s="9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96"/>
      <c r="CS16" s="96"/>
      <c r="CT16" s="96"/>
      <c r="CU16" s="96"/>
    </row>
    <row r="17" spans="1:99">
      <c r="A17" s="418">
        <f ca="1">WORKDAY(DATE(TEXT(TODAY(),"aaa"),TEXT(TODAY(),"mm"),0),10,Configurar!$AC$5:'Configurar'!$AC$1074)</f>
        <v>44301</v>
      </c>
      <c r="B17" s="382">
        <f t="shared" si="3"/>
        <v>0</v>
      </c>
      <c r="C17" s="359">
        <v>0</v>
      </c>
      <c r="D17" s="359">
        <v>0</v>
      </c>
      <c r="E17" s="165"/>
      <c r="F17" s="165"/>
      <c r="G17" s="166">
        <v>0</v>
      </c>
      <c r="H17" s="167">
        <f t="shared" si="4"/>
        <v>0</v>
      </c>
      <c r="I17" s="168">
        <f t="shared" si="5"/>
        <v>0</v>
      </c>
      <c r="J17" s="169">
        <f t="shared" si="6"/>
        <v>0</v>
      </c>
      <c r="K17" s="170">
        <v>0</v>
      </c>
      <c r="L17" s="126">
        <f t="shared" si="7"/>
        <v>0</v>
      </c>
      <c r="M17" s="127">
        <f t="shared" si="9"/>
        <v>0</v>
      </c>
      <c r="N17" s="128">
        <f t="shared" si="10"/>
        <v>1000</v>
      </c>
      <c r="O17" s="184"/>
      <c r="P17" s="547"/>
      <c r="Q17" s="548"/>
      <c r="R17" s="185"/>
      <c r="S17" s="186"/>
      <c r="T17" s="123" t="str">
        <f t="shared" si="8"/>
        <v>-</v>
      </c>
      <c r="U17" s="55"/>
      <c r="V17" s="527"/>
      <c r="W17" s="528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93"/>
      <c r="AN17" s="93"/>
      <c r="AO17" s="93"/>
      <c r="AP17" s="93"/>
      <c r="AQ17" s="93"/>
      <c r="AR17" s="93"/>
      <c r="AS17" s="93"/>
      <c r="AT17" s="94"/>
      <c r="AU17" s="93"/>
      <c r="AV17" s="83">
        <f t="shared" ca="1" si="1"/>
        <v>44312</v>
      </c>
      <c r="AW17" s="84">
        <f t="shared" si="0"/>
        <v>0</v>
      </c>
      <c r="AX17" s="85">
        <f t="shared" si="2"/>
        <v>200</v>
      </c>
      <c r="AY17" s="86">
        <v>0</v>
      </c>
      <c r="AZ17" s="85">
        <f>Configurar!$B$14</f>
        <v>1000</v>
      </c>
      <c r="BA17" s="87">
        <f>BA16+(Configurar!$B$14*Configurar!$B$18)</f>
        <v>1800</v>
      </c>
      <c r="BB17" s="9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96"/>
      <c r="CS17" s="96"/>
      <c r="CT17" s="96"/>
      <c r="CU17" s="96"/>
    </row>
    <row r="18" spans="1:99">
      <c r="A18" s="418">
        <f ca="1">WORKDAY(DATE(TEXT(TODAY(),"aaa"),TEXT(TODAY(),"mm"),0),11,Configurar!$AC$5:'Configurar'!$AC$1074)</f>
        <v>44302</v>
      </c>
      <c r="B18" s="382">
        <f t="shared" si="3"/>
        <v>0</v>
      </c>
      <c r="C18" s="359">
        <v>0</v>
      </c>
      <c r="D18" s="359">
        <v>0</v>
      </c>
      <c r="E18" s="165"/>
      <c r="F18" s="165"/>
      <c r="G18" s="166">
        <v>0</v>
      </c>
      <c r="H18" s="167">
        <f t="shared" si="4"/>
        <v>0</v>
      </c>
      <c r="I18" s="168">
        <f t="shared" si="5"/>
        <v>0</v>
      </c>
      <c r="J18" s="169">
        <f t="shared" si="6"/>
        <v>0</v>
      </c>
      <c r="K18" s="170">
        <v>0</v>
      </c>
      <c r="L18" s="126">
        <f t="shared" si="7"/>
        <v>0</v>
      </c>
      <c r="M18" s="127">
        <f t="shared" si="9"/>
        <v>0</v>
      </c>
      <c r="N18" s="128">
        <f t="shared" si="10"/>
        <v>1000</v>
      </c>
      <c r="O18" s="184"/>
      <c r="P18" s="547"/>
      <c r="Q18" s="548"/>
      <c r="R18" s="185"/>
      <c r="S18" s="186"/>
      <c r="T18" s="123" t="str">
        <f t="shared" si="8"/>
        <v>-</v>
      </c>
      <c r="U18" s="55"/>
      <c r="V18" s="527"/>
      <c r="W18" s="528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82"/>
      <c r="AN18" s="82"/>
      <c r="AO18" s="82"/>
      <c r="AP18" s="82"/>
      <c r="AQ18" s="82"/>
      <c r="AR18" s="82"/>
      <c r="AS18" s="82"/>
      <c r="AT18" s="101"/>
      <c r="AU18" s="82"/>
      <c r="AV18" s="83">
        <f t="shared" ca="1" si="1"/>
        <v>44313</v>
      </c>
      <c r="AW18" s="84">
        <f t="shared" si="0"/>
        <v>0</v>
      </c>
      <c r="AX18" s="85">
        <f t="shared" si="2"/>
        <v>200</v>
      </c>
      <c r="AY18" s="86">
        <v>0</v>
      </c>
      <c r="AZ18" s="85">
        <f>Configurar!$B$14</f>
        <v>1000</v>
      </c>
      <c r="BA18" s="87">
        <f>BA17+(Configurar!$B$14*Configurar!$B$18)</f>
        <v>1850</v>
      </c>
      <c r="BB18" s="9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96"/>
      <c r="CS18" s="96"/>
      <c r="CT18" s="96"/>
      <c r="CU18" s="96"/>
    </row>
    <row r="19" spans="1:99">
      <c r="A19" s="418">
        <f ca="1">WORKDAY(DATE(TEXT(TODAY(),"aaa"),TEXT(TODAY(),"mm"),0),12,Configurar!$AC$5:'Configurar'!$AC$1074)</f>
        <v>44305</v>
      </c>
      <c r="B19" s="382">
        <f t="shared" si="3"/>
        <v>0</v>
      </c>
      <c r="C19" s="359">
        <v>0</v>
      </c>
      <c r="D19" s="359">
        <v>0</v>
      </c>
      <c r="E19" s="165"/>
      <c r="F19" s="165"/>
      <c r="G19" s="166">
        <v>0</v>
      </c>
      <c r="H19" s="167">
        <f t="shared" si="4"/>
        <v>0</v>
      </c>
      <c r="I19" s="168">
        <f t="shared" si="5"/>
        <v>0</v>
      </c>
      <c r="J19" s="169">
        <f t="shared" si="6"/>
        <v>0</v>
      </c>
      <c r="K19" s="170">
        <v>0</v>
      </c>
      <c r="L19" s="126">
        <f t="shared" si="7"/>
        <v>0</v>
      </c>
      <c r="M19" s="127">
        <f t="shared" si="9"/>
        <v>0</v>
      </c>
      <c r="N19" s="128">
        <f t="shared" si="10"/>
        <v>1000</v>
      </c>
      <c r="O19" s="184"/>
      <c r="P19" s="547"/>
      <c r="Q19" s="548"/>
      <c r="R19" s="185"/>
      <c r="S19" s="186"/>
      <c r="T19" s="123" t="str">
        <f t="shared" si="8"/>
        <v>-</v>
      </c>
      <c r="U19" s="55"/>
      <c r="V19" s="133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93"/>
      <c r="AN19" s="93"/>
      <c r="AO19" s="93"/>
      <c r="AP19" s="93"/>
      <c r="AQ19" s="93"/>
      <c r="AR19" s="93"/>
      <c r="AS19" s="93"/>
      <c r="AT19" s="94"/>
      <c r="AU19" s="93"/>
      <c r="AV19" s="83">
        <f ca="1">A26</f>
        <v>44315</v>
      </c>
      <c r="AW19" s="84">
        <f>L26</f>
        <v>0</v>
      </c>
      <c r="AX19" s="85">
        <f t="shared" si="2"/>
        <v>200</v>
      </c>
      <c r="AY19" s="86">
        <v>0</v>
      </c>
      <c r="AZ19" s="85">
        <f>Configurar!$B$14</f>
        <v>1000</v>
      </c>
      <c r="BA19" s="87">
        <f>BA18+(Configurar!$B$14*Configurar!$B$18)</f>
        <v>1900</v>
      </c>
      <c r="BB19" s="9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96"/>
      <c r="CS19" s="96"/>
      <c r="CT19" s="96"/>
      <c r="CU19" s="96"/>
    </row>
    <row r="20" spans="1:99">
      <c r="A20" s="418">
        <f ca="1">WORKDAY(DATE(TEXT(TODAY(),"aaa"),TEXT(TODAY(),"mm"),0),13,Configurar!$AC$5:'Configurar'!$AC$1074)</f>
        <v>44306</v>
      </c>
      <c r="B20" s="382">
        <f t="shared" si="3"/>
        <v>0</v>
      </c>
      <c r="C20" s="359">
        <v>0</v>
      </c>
      <c r="D20" s="359">
        <v>0</v>
      </c>
      <c r="E20" s="165"/>
      <c r="F20" s="165"/>
      <c r="G20" s="166">
        <v>0</v>
      </c>
      <c r="H20" s="167">
        <f t="shared" si="4"/>
        <v>0</v>
      </c>
      <c r="I20" s="168">
        <f t="shared" si="5"/>
        <v>0</v>
      </c>
      <c r="J20" s="169">
        <f t="shared" si="6"/>
        <v>0</v>
      </c>
      <c r="K20" s="170">
        <v>0</v>
      </c>
      <c r="L20" s="126">
        <f t="shared" si="7"/>
        <v>0</v>
      </c>
      <c r="M20" s="127">
        <f t="shared" si="9"/>
        <v>0</v>
      </c>
      <c r="N20" s="128">
        <f t="shared" si="10"/>
        <v>1000</v>
      </c>
      <c r="O20" s="184"/>
      <c r="P20" s="547"/>
      <c r="Q20" s="548"/>
      <c r="R20" s="185"/>
      <c r="S20" s="186"/>
      <c r="T20" s="123" t="str">
        <f t="shared" si="8"/>
        <v>-</v>
      </c>
      <c r="U20" s="55"/>
      <c r="V20" s="529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82"/>
      <c r="AN20" s="82"/>
      <c r="AO20" s="82"/>
      <c r="AP20" s="82"/>
      <c r="AQ20" s="82"/>
      <c r="AR20" s="82"/>
      <c r="AS20" s="82"/>
      <c r="AT20" s="101"/>
      <c r="AU20" s="82"/>
      <c r="AV20" s="83">
        <f ca="1">A27</f>
        <v>44316</v>
      </c>
      <c r="AW20" s="84">
        <f>L27</f>
        <v>0</v>
      </c>
      <c r="AX20" s="85">
        <f t="shared" si="2"/>
        <v>200</v>
      </c>
      <c r="AY20" s="86">
        <v>0</v>
      </c>
      <c r="AZ20" s="85">
        <f>Configurar!$B$14</f>
        <v>1000</v>
      </c>
      <c r="BA20" s="87">
        <f>BA19+(Configurar!$B$14*Configurar!$B$18)</f>
        <v>1950</v>
      </c>
      <c r="BB20" s="9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96"/>
      <c r="CS20" s="96"/>
      <c r="CT20" s="96"/>
      <c r="CU20" s="96"/>
    </row>
    <row r="21" spans="1:99">
      <c r="A21" s="418">
        <f ca="1">WORKDAY(DATE(TEXT(TODAY(),"aaa"),TEXT(TODAY(),"mm"),0),14,Configurar!$AC$5:'Configurar'!$AC$1074)</f>
        <v>44308</v>
      </c>
      <c r="B21" s="382">
        <f t="shared" si="3"/>
        <v>0</v>
      </c>
      <c r="C21" s="359">
        <v>0</v>
      </c>
      <c r="D21" s="359">
        <v>0</v>
      </c>
      <c r="E21" s="165"/>
      <c r="F21" s="165"/>
      <c r="G21" s="166">
        <v>0</v>
      </c>
      <c r="H21" s="167">
        <f t="shared" si="4"/>
        <v>0</v>
      </c>
      <c r="I21" s="168">
        <f t="shared" si="5"/>
        <v>0</v>
      </c>
      <c r="J21" s="169">
        <f t="shared" si="6"/>
        <v>0</v>
      </c>
      <c r="K21" s="170">
        <v>0</v>
      </c>
      <c r="L21" s="126">
        <f t="shared" si="7"/>
        <v>0</v>
      </c>
      <c r="M21" s="127">
        <f t="shared" si="9"/>
        <v>0</v>
      </c>
      <c r="N21" s="128">
        <f t="shared" si="10"/>
        <v>1000</v>
      </c>
      <c r="O21" s="184"/>
      <c r="P21" s="567"/>
      <c r="Q21" s="568"/>
      <c r="R21" s="185"/>
      <c r="S21" s="186"/>
      <c r="T21" s="123" t="str">
        <f t="shared" si="8"/>
        <v>-</v>
      </c>
      <c r="U21" s="55"/>
      <c r="V21" s="529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93"/>
      <c r="AN21" s="93"/>
      <c r="AO21" s="93"/>
      <c r="AP21" s="93"/>
      <c r="AQ21" s="93"/>
      <c r="AR21" s="93"/>
      <c r="AS21" s="93"/>
      <c r="AT21" s="94"/>
      <c r="AU21" s="93"/>
      <c r="AV21" s="83">
        <f ca="1">A28</f>
        <v>44319</v>
      </c>
      <c r="AW21" s="84">
        <f>L28</f>
        <v>0</v>
      </c>
      <c r="AX21" s="85">
        <f t="shared" si="2"/>
        <v>200</v>
      </c>
      <c r="AY21" s="86">
        <v>0</v>
      </c>
      <c r="AZ21" s="85">
        <f>Configurar!$B$14</f>
        <v>1000</v>
      </c>
      <c r="BA21" s="87">
        <f>BA20+(Configurar!$B$14*Configurar!$B$18)</f>
        <v>2000</v>
      </c>
      <c r="BB21" s="9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96"/>
      <c r="CS21" s="96"/>
      <c r="CT21" s="96"/>
      <c r="CU21" s="96"/>
    </row>
    <row r="22" spans="1:99">
      <c r="A22" s="418">
        <f ca="1">WORKDAY(DATE(TEXT(TODAY(),"aaa"),TEXT(TODAY(),"mm"),0),15,Configurar!$AC$5:'Configurar'!$AC$1074)</f>
        <v>44309</v>
      </c>
      <c r="B22" s="382">
        <f t="shared" si="3"/>
        <v>0</v>
      </c>
      <c r="C22" s="359">
        <v>0</v>
      </c>
      <c r="D22" s="359">
        <v>0</v>
      </c>
      <c r="E22" s="165"/>
      <c r="F22" s="165"/>
      <c r="G22" s="166">
        <v>0</v>
      </c>
      <c r="H22" s="167">
        <f t="shared" si="4"/>
        <v>0</v>
      </c>
      <c r="I22" s="168">
        <f t="shared" si="5"/>
        <v>0</v>
      </c>
      <c r="J22" s="169">
        <f t="shared" si="6"/>
        <v>0</v>
      </c>
      <c r="K22" s="170">
        <v>0</v>
      </c>
      <c r="L22" s="126">
        <f t="shared" si="7"/>
        <v>0</v>
      </c>
      <c r="M22" s="127">
        <f t="shared" si="9"/>
        <v>0</v>
      </c>
      <c r="N22" s="128">
        <f t="shared" si="10"/>
        <v>1000</v>
      </c>
      <c r="O22" s="184"/>
      <c r="P22" s="547"/>
      <c r="Q22" s="548"/>
      <c r="R22" s="185"/>
      <c r="S22" s="186"/>
      <c r="T22" s="123" t="str">
        <f t="shared" si="8"/>
        <v>-</v>
      </c>
      <c r="U22" s="55"/>
      <c r="V22" s="530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82"/>
      <c r="AN22" s="82"/>
      <c r="AO22" s="82"/>
      <c r="AP22" s="82"/>
      <c r="AQ22" s="82"/>
      <c r="AR22" s="82"/>
      <c r="AS22" s="82"/>
      <c r="AT22" s="101"/>
      <c r="AU22" s="82"/>
      <c r="AV22" s="83">
        <f ca="1">A29</f>
        <v>44320</v>
      </c>
      <c r="AW22" s="84">
        <f>L29</f>
        <v>0</v>
      </c>
      <c r="AX22" s="85">
        <f t="shared" si="2"/>
        <v>200</v>
      </c>
      <c r="AY22" s="86">
        <v>0</v>
      </c>
      <c r="AZ22" s="85">
        <f>Configurar!$B$14</f>
        <v>1000</v>
      </c>
      <c r="BA22" s="87">
        <f>BA21+(Configurar!$B$14*Configurar!$B$18)</f>
        <v>2050</v>
      </c>
      <c r="BB22" s="9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96"/>
      <c r="CS22" s="96"/>
      <c r="CT22" s="96"/>
      <c r="CU22" s="96"/>
    </row>
    <row r="23" spans="1:99">
      <c r="A23" s="418">
        <f ca="1">WORKDAY(DATE(TEXT(TODAY(),"aaa"),TEXT(TODAY(),"mm"),0),16,Configurar!$AC$5:'Configurar'!$AC$1074)</f>
        <v>44312</v>
      </c>
      <c r="B23" s="382">
        <f t="shared" si="3"/>
        <v>0</v>
      </c>
      <c r="C23" s="359">
        <v>0</v>
      </c>
      <c r="D23" s="359">
        <v>0</v>
      </c>
      <c r="E23" s="165"/>
      <c r="F23" s="165"/>
      <c r="G23" s="166">
        <v>0</v>
      </c>
      <c r="H23" s="167">
        <f t="shared" si="4"/>
        <v>0</v>
      </c>
      <c r="I23" s="168">
        <f t="shared" si="5"/>
        <v>0</v>
      </c>
      <c r="J23" s="169">
        <f t="shared" si="6"/>
        <v>0</v>
      </c>
      <c r="K23" s="170">
        <v>0</v>
      </c>
      <c r="L23" s="126">
        <f t="shared" si="7"/>
        <v>0</v>
      </c>
      <c r="M23" s="127">
        <f t="shared" si="9"/>
        <v>0</v>
      </c>
      <c r="N23" s="128">
        <f t="shared" si="10"/>
        <v>1000</v>
      </c>
      <c r="O23" s="184"/>
      <c r="P23" s="547"/>
      <c r="Q23" s="548"/>
      <c r="R23" s="185"/>
      <c r="S23" s="186"/>
      <c r="T23" s="123" t="str">
        <f t="shared" si="8"/>
        <v>-</v>
      </c>
      <c r="U23" s="55"/>
      <c r="V23" s="530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93"/>
      <c r="AN23" s="93"/>
      <c r="AO23" s="93"/>
      <c r="AP23" s="93"/>
      <c r="AQ23" s="93"/>
      <c r="AR23" s="93"/>
      <c r="AS23" s="93"/>
      <c r="AT23" s="94"/>
      <c r="AU23" s="93"/>
      <c r="AV23" s="83">
        <f ca="1">A30</f>
        <v>44321</v>
      </c>
      <c r="AW23" s="84">
        <f>L30</f>
        <v>0</v>
      </c>
      <c r="AX23" s="85">
        <f t="shared" si="2"/>
        <v>200</v>
      </c>
      <c r="AY23" s="86">
        <v>0</v>
      </c>
      <c r="AZ23" s="85">
        <f>Configurar!$B$14</f>
        <v>1000</v>
      </c>
      <c r="BA23" s="87">
        <f>BA22+(Configurar!$B$14*Configurar!$B$18)</f>
        <v>2100</v>
      </c>
      <c r="BB23" s="9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96"/>
      <c r="CS23" s="96"/>
      <c r="CT23" s="96"/>
      <c r="CU23" s="96"/>
    </row>
    <row r="24" spans="1:99">
      <c r="A24" s="418">
        <f ca="1">WORKDAY(DATE(TEXT(TODAY(),"aaa"),TEXT(TODAY(),"mm"),0),17,Configurar!$AC$5:'Configurar'!$AC$1074)</f>
        <v>44313</v>
      </c>
      <c r="B24" s="382">
        <f t="shared" si="3"/>
        <v>0</v>
      </c>
      <c r="C24" s="359">
        <v>0</v>
      </c>
      <c r="D24" s="359">
        <v>0</v>
      </c>
      <c r="E24" s="165"/>
      <c r="F24" s="165"/>
      <c r="G24" s="166">
        <v>0</v>
      </c>
      <c r="H24" s="167">
        <f t="shared" si="4"/>
        <v>0</v>
      </c>
      <c r="I24" s="168">
        <f t="shared" si="5"/>
        <v>0</v>
      </c>
      <c r="J24" s="169">
        <f t="shared" si="6"/>
        <v>0</v>
      </c>
      <c r="K24" s="170">
        <v>0</v>
      </c>
      <c r="L24" s="126">
        <f t="shared" si="7"/>
        <v>0</v>
      </c>
      <c r="M24" s="127">
        <f t="shared" si="9"/>
        <v>0</v>
      </c>
      <c r="N24" s="128">
        <f t="shared" si="10"/>
        <v>1000</v>
      </c>
      <c r="O24" s="184"/>
      <c r="P24" s="547"/>
      <c r="Q24" s="548"/>
      <c r="R24" s="185"/>
      <c r="S24" s="186"/>
      <c r="T24" s="123" t="str">
        <f t="shared" si="8"/>
        <v>-</v>
      </c>
      <c r="U24" s="55"/>
      <c r="V24" s="92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10"/>
      <c r="AN24" s="10"/>
      <c r="AO24" s="10"/>
      <c r="AP24" s="10"/>
      <c r="AQ24" s="10"/>
      <c r="AR24" s="10"/>
      <c r="AS24" s="10"/>
      <c r="AT24" s="134"/>
      <c r="AU24" s="10"/>
      <c r="AV24" s="83"/>
      <c r="AW24" s="84"/>
      <c r="AX24" s="85"/>
      <c r="AY24" s="95"/>
      <c r="AZ24" s="95"/>
      <c r="BA24" s="95"/>
      <c r="BB24" s="9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96"/>
      <c r="CS24" s="96"/>
      <c r="CT24" s="96"/>
      <c r="CU24" s="96"/>
    </row>
    <row r="25" spans="1:99">
      <c r="A25" s="418">
        <f ca="1">WORKDAY(DATE(TEXT(TODAY(),"aaa"),TEXT(TODAY(),"mm"),0),18,Configurar!$AC$5:'Configurar'!$AC$1074)</f>
        <v>44314</v>
      </c>
      <c r="B25" s="382">
        <f t="shared" si="3"/>
        <v>0</v>
      </c>
      <c r="C25" s="359">
        <v>0</v>
      </c>
      <c r="D25" s="359">
        <v>0</v>
      </c>
      <c r="E25" s="165"/>
      <c r="F25" s="165"/>
      <c r="G25" s="166">
        <v>0</v>
      </c>
      <c r="H25" s="167">
        <f t="shared" si="4"/>
        <v>0</v>
      </c>
      <c r="I25" s="168">
        <f t="shared" si="5"/>
        <v>0</v>
      </c>
      <c r="J25" s="169">
        <f t="shared" si="6"/>
        <v>0</v>
      </c>
      <c r="K25" s="170">
        <v>0</v>
      </c>
      <c r="L25" s="126">
        <f t="shared" ref="L25" si="11">SUM(B25,G25:J25)</f>
        <v>0</v>
      </c>
      <c r="M25" s="127">
        <f t="shared" ref="M25" si="12">L25/$E$4</f>
        <v>0</v>
      </c>
      <c r="N25" s="128">
        <f t="shared" ref="N25" si="13">SUM(N24,K25,L25)</f>
        <v>1000</v>
      </c>
      <c r="O25" s="184"/>
      <c r="P25" s="547"/>
      <c r="Q25" s="548"/>
      <c r="R25" s="185"/>
      <c r="S25" s="186"/>
      <c r="T25" s="123" t="str">
        <f t="shared" si="8"/>
        <v>-</v>
      </c>
      <c r="U25" s="55"/>
      <c r="V25" s="92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10"/>
      <c r="AN25" s="10"/>
      <c r="AO25" s="10"/>
      <c r="AP25" s="10"/>
      <c r="AQ25" s="10"/>
      <c r="AR25" s="10"/>
      <c r="AS25" s="10"/>
      <c r="AT25" s="134"/>
      <c r="AU25" s="10"/>
      <c r="AV25" s="83"/>
      <c r="AW25" s="84"/>
      <c r="AX25" s="85"/>
      <c r="AY25" s="95"/>
      <c r="AZ25" s="95"/>
      <c r="BA25" s="95"/>
      <c r="BB25" s="9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96"/>
      <c r="CS25" s="96"/>
      <c r="CT25" s="96"/>
      <c r="CU25" s="96"/>
    </row>
    <row r="26" spans="1:99">
      <c r="A26" s="418">
        <f ca="1">WORKDAY(DATE(TEXT(TODAY(),"aaa"),TEXT(TODAY(),"mm"),0),19,Configurar!$AC$5:'Configurar'!$AC$1074)</f>
        <v>44315</v>
      </c>
      <c r="B26" s="382">
        <f t="shared" si="3"/>
        <v>0</v>
      </c>
      <c r="C26" s="359">
        <v>0</v>
      </c>
      <c r="D26" s="359">
        <v>0</v>
      </c>
      <c r="E26" s="165"/>
      <c r="F26" s="165"/>
      <c r="G26" s="166">
        <v>0</v>
      </c>
      <c r="H26" s="167">
        <f t="shared" si="4"/>
        <v>0</v>
      </c>
      <c r="I26" s="168">
        <f t="shared" si="5"/>
        <v>0</v>
      </c>
      <c r="J26" s="169">
        <f t="shared" si="6"/>
        <v>0</v>
      </c>
      <c r="K26" s="170">
        <v>0</v>
      </c>
      <c r="L26" s="126">
        <f t="shared" si="7"/>
        <v>0</v>
      </c>
      <c r="M26" s="127">
        <f t="shared" si="9"/>
        <v>0</v>
      </c>
      <c r="N26" s="128">
        <f>SUM(N24,K26,L26)</f>
        <v>1000</v>
      </c>
      <c r="O26" s="184"/>
      <c r="P26" s="547"/>
      <c r="Q26" s="548"/>
      <c r="R26" s="185"/>
      <c r="S26" s="186"/>
      <c r="T26" s="123" t="str">
        <f t="shared" si="8"/>
        <v>-</v>
      </c>
      <c r="U26" s="55"/>
      <c r="V26" s="92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135"/>
      <c r="AU26" s="21"/>
      <c r="AV26" s="95"/>
      <c r="AW26" s="95"/>
      <c r="AX26" s="95"/>
      <c r="AY26" s="95"/>
      <c r="AZ26" s="95"/>
      <c r="BA26" s="95"/>
      <c r="BB26" s="9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96"/>
      <c r="CS26" s="96"/>
      <c r="CT26" s="96"/>
      <c r="CU26" s="96"/>
    </row>
    <row r="27" spans="1:99">
      <c r="A27" s="418">
        <f ca="1">WORKDAY(DATE(TEXT(TODAY(),"aaa"),TEXT(TODAY(),"mm"),0),20,Configurar!$AC$5:'Configurar'!$AC$1074)</f>
        <v>44316</v>
      </c>
      <c r="B27" s="382">
        <f t="shared" si="3"/>
        <v>0</v>
      </c>
      <c r="C27" s="359">
        <v>0</v>
      </c>
      <c r="D27" s="359">
        <v>0</v>
      </c>
      <c r="E27" s="165"/>
      <c r="F27" s="165"/>
      <c r="G27" s="166">
        <v>0</v>
      </c>
      <c r="H27" s="167">
        <f t="shared" si="4"/>
        <v>0</v>
      </c>
      <c r="I27" s="168">
        <f t="shared" si="5"/>
        <v>0</v>
      </c>
      <c r="J27" s="169">
        <f t="shared" si="6"/>
        <v>0</v>
      </c>
      <c r="K27" s="170">
        <v>0</v>
      </c>
      <c r="L27" s="126">
        <f t="shared" si="7"/>
        <v>0</v>
      </c>
      <c r="M27" s="127">
        <f t="shared" si="9"/>
        <v>0</v>
      </c>
      <c r="N27" s="128">
        <f t="shared" si="10"/>
        <v>1000</v>
      </c>
      <c r="O27" s="184"/>
      <c r="P27" s="547"/>
      <c r="Q27" s="548"/>
      <c r="R27" s="185"/>
      <c r="S27" s="186"/>
      <c r="T27" s="123" t="str">
        <f t="shared" si="8"/>
        <v>-</v>
      </c>
      <c r="U27" s="55"/>
      <c r="V27" s="92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135"/>
      <c r="AU27" s="21"/>
      <c r="AV27" s="95"/>
      <c r="AW27" s="95"/>
      <c r="AX27" s="95"/>
      <c r="AY27" s="95"/>
      <c r="AZ27" s="95"/>
      <c r="BA27" s="95"/>
      <c r="BB27" s="9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96"/>
      <c r="CS27" s="96"/>
      <c r="CT27" s="96"/>
      <c r="CU27" s="96"/>
    </row>
    <row r="28" spans="1:99">
      <c r="A28" s="418">
        <f ca="1">WORKDAY(DATE(TEXT(TODAY(),"aaa"),TEXT(TODAY(),"mm"),0),21,Configurar!$AC$5:'Configurar'!$AC$1074)</f>
        <v>44319</v>
      </c>
      <c r="B28" s="382">
        <f t="shared" si="3"/>
        <v>0</v>
      </c>
      <c r="C28" s="359">
        <v>0</v>
      </c>
      <c r="D28" s="359">
        <v>0</v>
      </c>
      <c r="E28" s="165"/>
      <c r="F28" s="165"/>
      <c r="G28" s="166">
        <v>0</v>
      </c>
      <c r="H28" s="167">
        <f t="shared" si="4"/>
        <v>0</v>
      </c>
      <c r="I28" s="168">
        <f t="shared" si="5"/>
        <v>0</v>
      </c>
      <c r="J28" s="169">
        <f t="shared" si="6"/>
        <v>0</v>
      </c>
      <c r="K28" s="170">
        <v>0</v>
      </c>
      <c r="L28" s="126">
        <f t="shared" si="7"/>
        <v>0</v>
      </c>
      <c r="M28" s="127">
        <f t="shared" si="9"/>
        <v>0</v>
      </c>
      <c r="N28" s="128">
        <f t="shared" si="10"/>
        <v>1000</v>
      </c>
      <c r="O28" s="184"/>
      <c r="P28" s="547"/>
      <c r="Q28" s="548"/>
      <c r="R28" s="185"/>
      <c r="S28" s="186"/>
      <c r="T28" s="123" t="str">
        <f t="shared" si="8"/>
        <v>-</v>
      </c>
      <c r="U28" s="55"/>
      <c r="V28" s="92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135"/>
      <c r="AU28" s="21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96"/>
      <c r="CS28" s="96"/>
      <c r="CT28" s="96"/>
      <c r="CU28" s="96"/>
    </row>
    <row r="29" spans="1:99">
      <c r="A29" s="418">
        <f ca="1">WORKDAY(DATE(TEXT(TODAY(),"aaa"),TEXT(TODAY(),"mm"),0),22,Configurar!$AC$5:'Configurar'!$AC$1074)</f>
        <v>44320</v>
      </c>
      <c r="B29" s="383">
        <f t="shared" si="3"/>
        <v>0</v>
      </c>
      <c r="C29" s="360">
        <v>0</v>
      </c>
      <c r="D29" s="360">
        <v>0</v>
      </c>
      <c r="E29" s="171"/>
      <c r="F29" s="171"/>
      <c r="G29" s="172">
        <v>0</v>
      </c>
      <c r="H29" s="173">
        <f t="shared" si="4"/>
        <v>0</v>
      </c>
      <c r="I29" s="174">
        <f t="shared" si="5"/>
        <v>0</v>
      </c>
      <c r="J29" s="169">
        <f t="shared" si="6"/>
        <v>0</v>
      </c>
      <c r="K29" s="170">
        <v>0</v>
      </c>
      <c r="L29" s="126">
        <f t="shared" si="7"/>
        <v>0</v>
      </c>
      <c r="M29" s="127">
        <f t="shared" si="9"/>
        <v>0</v>
      </c>
      <c r="N29" s="128">
        <f t="shared" si="10"/>
        <v>1000</v>
      </c>
      <c r="O29" s="184"/>
      <c r="P29" s="547"/>
      <c r="Q29" s="548"/>
      <c r="R29" s="185"/>
      <c r="S29" s="186"/>
      <c r="T29" s="123" t="str">
        <f t="shared" si="8"/>
        <v>-</v>
      </c>
      <c r="U29" s="55"/>
      <c r="V29" s="92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135"/>
      <c r="AU29" s="21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96"/>
      <c r="CS29" s="96"/>
      <c r="CT29" s="96"/>
      <c r="CU29" s="96"/>
    </row>
    <row r="30" spans="1:99" ht="16.5" thickBot="1">
      <c r="A30" s="418">
        <f ca="1">WORKDAY(DATE(TEXT(TODAY(),"aaa"),TEXT(TODAY(),"mm"),0),23,Configurar!$AC$5:'Configurar'!$AC$1074)</f>
        <v>44321</v>
      </c>
      <c r="B30" s="383">
        <f t="shared" si="3"/>
        <v>0</v>
      </c>
      <c r="C30" s="361">
        <v>0</v>
      </c>
      <c r="D30" s="361">
        <v>0</v>
      </c>
      <c r="E30" s="175"/>
      <c r="F30" s="175"/>
      <c r="G30" s="176">
        <v>0</v>
      </c>
      <c r="H30" s="177">
        <f t="shared" si="4"/>
        <v>0</v>
      </c>
      <c r="I30" s="178">
        <f t="shared" si="5"/>
        <v>0</v>
      </c>
      <c r="J30" s="179">
        <f t="shared" si="6"/>
        <v>0</v>
      </c>
      <c r="K30" s="180">
        <v>0</v>
      </c>
      <c r="L30" s="126">
        <f t="shared" si="7"/>
        <v>0</v>
      </c>
      <c r="M30" s="127">
        <f t="shared" si="9"/>
        <v>0</v>
      </c>
      <c r="N30" s="128">
        <f>SUM(N29,K30,L30)</f>
        <v>1000</v>
      </c>
      <c r="O30" s="188"/>
      <c r="P30" s="560"/>
      <c r="Q30" s="561"/>
      <c r="R30" s="189"/>
      <c r="S30" s="190"/>
      <c r="T30" s="123" t="str">
        <f t="shared" si="8"/>
        <v>-</v>
      </c>
      <c r="U30" s="55"/>
      <c r="V30" s="92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135"/>
      <c r="AU30" s="21"/>
      <c r="AV30" s="55"/>
      <c r="AW30" s="55"/>
      <c r="AX30" s="55"/>
      <c r="AY30" s="55"/>
      <c r="AZ30" s="55"/>
      <c r="BA30" s="136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96"/>
      <c r="CS30" s="96"/>
      <c r="CT30" s="96"/>
      <c r="CU30" s="96"/>
    </row>
    <row r="31" spans="1:99" s="96" customFormat="1" ht="21.75" thickBot="1">
      <c r="A31" s="137"/>
      <c r="B31" s="138"/>
      <c r="C31" s="139"/>
      <c r="D31" s="139"/>
      <c r="E31" s="139"/>
      <c r="F31" s="139"/>
      <c r="G31" s="139"/>
      <c r="H31" s="139"/>
      <c r="I31" s="139"/>
      <c r="J31" s="139"/>
      <c r="K31" s="531"/>
      <c r="L31" s="531"/>
      <c r="M31" s="140"/>
      <c r="N31" s="141"/>
      <c r="O31" s="142"/>
      <c r="P31" s="562" t="str">
        <f>IFERROR(SUM(P8:Q30)/SUM(O8:O30),"Lançar")</f>
        <v>Lançar</v>
      </c>
      <c r="Q31" s="562"/>
      <c r="R31" s="143" t="str">
        <f>IFERROR(SUM(R8:R30)/SUM(O8:O30),"Lançar")</f>
        <v>Lançar</v>
      </c>
      <c r="S31" s="144" t="str">
        <f>IFERROR(SUM(S8:S30)/SUM(O8:O30),"Lançar")</f>
        <v>Lançar</v>
      </c>
      <c r="T31" s="145"/>
      <c r="U31" s="55"/>
      <c r="V31" s="92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135"/>
      <c r="AU31" s="21"/>
      <c r="AV31" s="146"/>
      <c r="AW31" s="147"/>
      <c r="AX31" s="148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</row>
    <row r="32" spans="1:99" s="96" customFormat="1" ht="24" customHeight="1" thickTop="1" thickBot="1">
      <c r="A32" s="149"/>
      <c r="B32" s="506" t="s">
        <v>77</v>
      </c>
      <c r="C32" s="505"/>
      <c r="D32" s="505" t="s">
        <v>38</v>
      </c>
      <c r="E32" s="505"/>
      <c r="F32" s="505" t="s">
        <v>39</v>
      </c>
      <c r="G32" s="505"/>
      <c r="H32" s="492" t="s">
        <v>84</v>
      </c>
      <c r="I32" s="492"/>
      <c r="J32" s="490" t="s">
        <v>20</v>
      </c>
      <c r="K32" s="490"/>
      <c r="L32" s="491" t="s">
        <v>34</v>
      </c>
      <c r="M32" s="491"/>
      <c r="N32" s="491"/>
      <c r="O32" s="491" t="s">
        <v>95</v>
      </c>
      <c r="P32" s="491"/>
      <c r="Q32" s="491"/>
      <c r="R32" s="490" t="s">
        <v>35</v>
      </c>
      <c r="S32" s="490"/>
      <c r="T32" s="537"/>
      <c r="U32" s="55"/>
      <c r="V32" s="92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135"/>
      <c r="AU32" s="21"/>
      <c r="AV32" s="146"/>
      <c r="AW32" s="147"/>
      <c r="AX32" s="148"/>
      <c r="AY32" s="151"/>
      <c r="AZ32" s="151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</row>
    <row r="33" spans="1:95" s="96" customFormat="1" ht="15" customHeight="1">
      <c r="A33" s="563" t="s">
        <v>83</v>
      </c>
      <c r="B33" s="499">
        <f>SUM(B8:B30)</f>
        <v>0</v>
      </c>
      <c r="C33" s="497"/>
      <c r="D33" s="501">
        <f>SUM(C8:C30)</f>
        <v>0</v>
      </c>
      <c r="E33" s="502"/>
      <c r="F33" s="497">
        <f>SUM(D8:D30)</f>
        <v>0</v>
      </c>
      <c r="G33" s="497"/>
      <c r="H33" s="493">
        <f>SUM(G8:I30)</f>
        <v>0</v>
      </c>
      <c r="I33" s="493"/>
      <c r="J33" s="495">
        <f>SUM(J8:J30)</f>
        <v>0</v>
      </c>
      <c r="K33" s="495"/>
      <c r="L33" s="488">
        <f>SUM(L8:L30)</f>
        <v>0</v>
      </c>
      <c r="M33" s="488"/>
      <c r="N33" s="488"/>
      <c r="O33" s="535">
        <f>L33/E4</f>
        <v>0</v>
      </c>
      <c r="P33" s="535"/>
      <c r="Q33" s="535"/>
      <c r="R33" s="538"/>
      <c r="S33" s="539"/>
      <c r="T33" s="540"/>
      <c r="U33" s="55"/>
      <c r="V33" s="92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135"/>
      <c r="AU33" s="21"/>
      <c r="AV33" s="146"/>
      <c r="AW33" s="147"/>
      <c r="AX33" s="148"/>
      <c r="AY33" s="151"/>
      <c r="AZ33" s="151"/>
      <c r="BA33" s="152"/>
      <c r="BB33" s="151"/>
      <c r="BC33" s="151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</row>
    <row r="34" spans="1:95" s="96" customFormat="1" ht="15" customHeight="1">
      <c r="A34" s="563"/>
      <c r="B34" s="499"/>
      <c r="C34" s="497"/>
      <c r="D34" s="501"/>
      <c r="E34" s="502"/>
      <c r="F34" s="497"/>
      <c r="G34" s="497"/>
      <c r="H34" s="493"/>
      <c r="I34" s="493"/>
      <c r="J34" s="495"/>
      <c r="K34" s="495"/>
      <c r="L34" s="488"/>
      <c r="M34" s="488"/>
      <c r="N34" s="488"/>
      <c r="O34" s="535"/>
      <c r="P34" s="535"/>
      <c r="Q34" s="535"/>
      <c r="R34" s="541"/>
      <c r="S34" s="542"/>
      <c r="T34" s="543"/>
      <c r="U34" s="55"/>
      <c r="V34" s="92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135"/>
      <c r="AU34" s="21"/>
      <c r="AV34" s="146"/>
      <c r="AW34" s="147"/>
      <c r="AX34" s="148"/>
      <c r="AY34" s="151"/>
      <c r="AZ34" s="151"/>
      <c r="BA34" s="152"/>
      <c r="BB34" s="151"/>
      <c r="BC34" s="151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</row>
    <row r="35" spans="1:95" s="96" customFormat="1" ht="18.75" customHeight="1">
      <c r="A35" s="563"/>
      <c r="B35" s="499"/>
      <c r="C35" s="497"/>
      <c r="D35" s="501"/>
      <c r="E35" s="502"/>
      <c r="F35" s="497"/>
      <c r="G35" s="497"/>
      <c r="H35" s="493"/>
      <c r="I35" s="493"/>
      <c r="J35" s="495"/>
      <c r="K35" s="495"/>
      <c r="L35" s="488"/>
      <c r="M35" s="488"/>
      <c r="N35" s="488"/>
      <c r="O35" s="535"/>
      <c r="P35" s="535"/>
      <c r="Q35" s="535"/>
      <c r="R35" s="541"/>
      <c r="S35" s="542"/>
      <c r="T35" s="543"/>
      <c r="U35" s="55"/>
      <c r="V35" s="92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135"/>
      <c r="AU35" s="21"/>
      <c r="AV35" s="146"/>
      <c r="AW35" s="147"/>
      <c r="AX35" s="148"/>
      <c r="AY35" s="151"/>
      <c r="AZ35" s="151"/>
      <c r="BA35" s="152"/>
      <c r="BB35" s="151"/>
      <c r="BC35" s="151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</row>
    <row r="36" spans="1:95" s="96" customFormat="1" ht="19.5" customHeight="1" thickBot="1">
      <c r="A36" s="563"/>
      <c r="B36" s="500"/>
      <c r="C36" s="498"/>
      <c r="D36" s="503"/>
      <c r="E36" s="504"/>
      <c r="F36" s="498"/>
      <c r="G36" s="498"/>
      <c r="H36" s="494"/>
      <c r="I36" s="494"/>
      <c r="J36" s="496"/>
      <c r="K36" s="496"/>
      <c r="L36" s="489"/>
      <c r="M36" s="489"/>
      <c r="N36" s="489"/>
      <c r="O36" s="536"/>
      <c r="P36" s="536"/>
      <c r="Q36" s="536"/>
      <c r="R36" s="544"/>
      <c r="S36" s="545"/>
      <c r="T36" s="546"/>
      <c r="U36" s="55"/>
      <c r="V36" s="92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135"/>
      <c r="AU36" s="21"/>
      <c r="AV36" s="146"/>
      <c r="AW36" s="147"/>
      <c r="AX36" s="148"/>
      <c r="AY36" s="151"/>
      <c r="AZ36" s="151"/>
      <c r="BA36" s="152"/>
      <c r="BB36" s="151"/>
      <c r="BC36" s="151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</row>
    <row r="37" spans="1:95" s="96" customFormat="1" ht="25.5" customHeight="1" thickTop="1" thickBo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23"/>
      <c r="L37" s="523"/>
      <c r="M37" s="153"/>
      <c r="N37" s="154"/>
      <c r="O37" s="154"/>
      <c r="P37" s="154"/>
      <c r="Q37" s="154"/>
      <c r="R37" s="154"/>
      <c r="S37" s="154"/>
      <c r="T37" s="55"/>
      <c r="U37" s="55"/>
      <c r="V37" s="155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56"/>
      <c r="AU37" s="21"/>
      <c r="AV37" s="146"/>
      <c r="AW37" s="147"/>
      <c r="AX37" s="148"/>
      <c r="AY37" s="55"/>
      <c r="AZ37" s="55"/>
      <c r="BA37" s="152"/>
      <c r="BB37" s="151"/>
      <c r="BC37" s="151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</row>
    <row r="38" spans="1:95" s="96" customFormat="1" ht="16.5" thickTop="1">
      <c r="A38" s="55"/>
      <c r="B38" s="63"/>
      <c r="C38" s="63"/>
      <c r="D38" s="63"/>
      <c r="E38" s="64"/>
      <c r="F38" s="64"/>
      <c r="G38" s="64"/>
      <c r="H38" s="64"/>
      <c r="I38" s="64"/>
      <c r="J38" s="64"/>
      <c r="K38" s="64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146"/>
      <c r="AW38" s="147"/>
      <c r="AX38" s="148"/>
      <c r="AY38" s="55"/>
      <c r="AZ38" s="55"/>
      <c r="BA38" s="152"/>
      <c r="BB38" s="151"/>
      <c r="BC38" s="151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</row>
    <row r="39" spans="1:95" s="96" customFormat="1">
      <c r="A39" s="157"/>
      <c r="B39" s="68"/>
      <c r="C39" s="68"/>
      <c r="D39" s="68"/>
      <c r="E39" s="68"/>
      <c r="F39" s="68"/>
      <c r="G39" s="68"/>
      <c r="H39" s="68"/>
      <c r="I39" s="68"/>
      <c r="J39" s="64"/>
      <c r="K39" s="64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146"/>
      <c r="AW39" s="147"/>
      <c r="AX39" s="148"/>
      <c r="AY39" s="55"/>
      <c r="AZ39" s="55"/>
      <c r="BA39" s="152"/>
      <c r="BB39" s="151"/>
      <c r="BC39" s="151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</row>
    <row r="40" spans="1:95" s="55" customFormat="1">
      <c r="B40" s="68"/>
      <c r="C40" s="68"/>
      <c r="D40" s="68"/>
      <c r="E40" s="68"/>
      <c r="F40" s="68"/>
      <c r="G40" s="68"/>
      <c r="H40" s="64"/>
      <c r="I40" s="64"/>
      <c r="J40" s="64"/>
      <c r="K40" s="64"/>
      <c r="AV40" s="146"/>
      <c r="AW40" s="147"/>
      <c r="AX40" s="148"/>
      <c r="BA40" s="152"/>
      <c r="BB40" s="151"/>
      <c r="BC40" s="151"/>
    </row>
    <row r="41" spans="1:95" s="55" customFormat="1">
      <c r="B41" s="69"/>
      <c r="C41" s="69"/>
      <c r="D41" s="69"/>
      <c r="E41" s="64"/>
      <c r="F41" s="64"/>
      <c r="G41" s="64"/>
      <c r="H41" s="64"/>
      <c r="I41" s="64"/>
      <c r="J41" s="64"/>
      <c r="K41" s="64"/>
      <c r="AV41" s="146"/>
      <c r="AW41" s="147"/>
      <c r="AX41" s="148"/>
      <c r="BA41" s="152"/>
      <c r="BB41" s="151"/>
      <c r="BC41" s="151"/>
    </row>
    <row r="42" spans="1:95" s="55" customFormat="1">
      <c r="AV42" s="146"/>
      <c r="AW42" s="147"/>
      <c r="AX42" s="148"/>
      <c r="BA42" s="152"/>
      <c r="BB42" s="151"/>
      <c r="BC42" s="151"/>
    </row>
    <row r="43" spans="1:95" s="55" customFormat="1">
      <c r="AV43" s="146"/>
      <c r="AW43" s="147"/>
      <c r="AX43" s="148"/>
      <c r="BA43" s="152"/>
      <c r="BB43" s="151"/>
      <c r="BC43" s="151"/>
    </row>
    <row r="44" spans="1:95" s="55" customFormat="1">
      <c r="AV44" s="146"/>
      <c r="AW44" s="147"/>
      <c r="AX44" s="148"/>
      <c r="BA44" s="152"/>
      <c r="BB44" s="151"/>
      <c r="BC44" s="151"/>
    </row>
    <row r="45" spans="1:95" s="55" customFormat="1">
      <c r="AV45" s="146"/>
      <c r="AW45" s="147"/>
      <c r="AX45" s="148"/>
    </row>
    <row r="46" spans="1:95" s="96" customForma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146"/>
      <c r="AW46" s="147"/>
      <c r="AX46" s="148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</row>
    <row r="47" spans="1:95" s="96" customForma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146"/>
      <c r="AW47" s="147"/>
      <c r="AX47" s="148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</row>
    <row r="48" spans="1:95" s="96" customForma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146"/>
      <c r="AW48" s="147"/>
      <c r="AX48" s="148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</row>
    <row r="49" spans="1:95" s="96" customForma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146"/>
      <c r="AW49" s="147"/>
      <c r="AX49" s="148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</row>
    <row r="50" spans="1:95" s="96" customForma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146"/>
      <c r="AW50" s="147"/>
      <c r="AX50" s="148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</row>
    <row r="51" spans="1:95" s="96" customForma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146"/>
      <c r="AW51" s="147"/>
      <c r="AX51" s="148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</row>
    <row r="52" spans="1:95" s="96" customForma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146"/>
      <c r="AW52" s="147"/>
      <c r="AX52" s="148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</row>
    <row r="53" spans="1:95" s="96" customForma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</row>
    <row r="54" spans="1:95" s="96" customForma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</row>
    <row r="55" spans="1:95" s="96" customForma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</row>
    <row r="56" spans="1:95" s="96" customForma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</row>
    <row r="57" spans="1:95" s="96" customFormat="1">
      <c r="A57" s="158"/>
      <c r="B57" s="158"/>
      <c r="C57" s="158"/>
      <c r="D57" s="158"/>
      <c r="E57" s="158"/>
      <c r="F57" s="158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</row>
    <row r="58" spans="1:95" s="96" customFormat="1">
      <c r="A58" s="158"/>
      <c r="B58" s="158"/>
      <c r="C58" s="158"/>
      <c r="D58" s="158"/>
      <c r="E58" s="158"/>
      <c r="F58" s="158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</row>
    <row r="59" spans="1:95" s="96" customFormat="1">
      <c r="A59" s="158"/>
      <c r="B59" s="159"/>
      <c r="C59" s="159"/>
      <c r="D59" s="159"/>
      <c r="E59" s="158"/>
      <c r="F59" s="158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</row>
    <row r="60" spans="1:95" s="96" customFormat="1">
      <c r="A60" s="158"/>
      <c r="B60" s="158"/>
      <c r="C60" s="158"/>
      <c r="D60" s="158"/>
      <c r="E60" s="158"/>
      <c r="F60" s="158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</row>
    <row r="61" spans="1:95" s="96" customFormat="1">
      <c r="A61" s="158"/>
      <c r="B61" s="159"/>
      <c r="C61" s="159"/>
      <c r="D61" s="159"/>
      <c r="E61" s="158"/>
      <c r="F61" s="158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</row>
    <row r="62" spans="1:95" s="96" customFormat="1">
      <c r="A62" s="158"/>
      <c r="B62" s="158"/>
      <c r="C62" s="158"/>
      <c r="D62" s="158"/>
      <c r="E62" s="158"/>
      <c r="F62" s="158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</row>
    <row r="63" spans="1:95" s="96" customForma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</row>
    <row r="64" spans="1:95" s="96" customForma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</row>
    <row r="65" spans="1:95" s="96" customForma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</row>
    <row r="66" spans="1:95" s="96" customForma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</row>
    <row r="67" spans="1:95" s="96" customForma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</row>
    <row r="68" spans="1:95" s="96" customForma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</row>
    <row r="69" spans="1:95" s="96" customForma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</row>
    <row r="70" spans="1:95" s="96" customForma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</row>
    <row r="71" spans="1:95" s="96" customForma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</row>
    <row r="72" spans="1:95" s="96" customForma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</row>
    <row r="73" spans="1:95" s="96" customForma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</row>
    <row r="74" spans="1:95" s="96" customForma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</row>
    <row r="75" spans="1:95" s="96" customForma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</row>
    <row r="76" spans="1:95" s="96" customForma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</row>
    <row r="77" spans="1:95" s="96" customForma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</row>
    <row r="78" spans="1:95" s="96" customForma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</row>
    <row r="79" spans="1:95" s="96" customForma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</row>
    <row r="80" spans="1:95" s="96" customForma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</row>
    <row r="81" spans="1:95" s="96" customForma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</row>
    <row r="82" spans="1:95" s="96" customForma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</row>
    <row r="83" spans="1:95" s="96" customForma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</row>
    <row r="84" spans="1:95" s="96" customForma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</row>
    <row r="85" spans="1:95" s="96" customForma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</row>
    <row r="86" spans="1:95" s="96" customForma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</row>
    <row r="87" spans="1:95" s="96" customForma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</row>
    <row r="88" spans="1:95" s="96" customForma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</row>
    <row r="89" spans="1:95" s="96" customForma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</row>
    <row r="90" spans="1:95" s="96" customForma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</row>
    <row r="91" spans="1:95" s="96" customForma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</row>
    <row r="92" spans="1:95" s="96" customForma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</row>
    <row r="93" spans="1:95" s="96" customForma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</row>
    <row r="94" spans="1:95" s="96" customForma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</row>
    <row r="95" spans="1:95" s="96" customForma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</row>
    <row r="96" spans="1:95" s="96" customForma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</row>
    <row r="97" spans="1:95" s="96" customForma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</row>
    <row r="98" spans="1:95" s="96" customForma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</row>
    <row r="99" spans="1:95" s="96" customForma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</row>
    <row r="100" spans="1:95" s="96" customForma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</row>
    <row r="101" spans="1:95" s="96" customForma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</row>
    <row r="102" spans="1:95" s="96" customForma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</row>
    <row r="103" spans="1:95" s="96" customForma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</row>
    <row r="104" spans="1:95" s="96" customForma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</row>
    <row r="105" spans="1:95" s="96" customForma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</row>
    <row r="106" spans="1:95" s="96" customForma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</row>
    <row r="107" spans="1:95" s="96" customForma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</row>
    <row r="108" spans="1:95" s="96" customForma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</row>
    <row r="109" spans="1:95" s="96" customForma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</row>
    <row r="110" spans="1:95" s="96" customForma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</row>
    <row r="111" spans="1:95" s="96" customForma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</row>
    <row r="112" spans="1:95" s="96" customForma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</row>
    <row r="113" spans="1:95" s="96" customForma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</row>
    <row r="114" spans="1:95" s="96" customForma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</row>
    <row r="115" spans="1:95" s="96" customForma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  <c r="CF115" s="55"/>
      <c r="CG115" s="55"/>
      <c r="CH115" s="55"/>
      <c r="CI115" s="55"/>
      <c r="CJ115" s="55"/>
      <c r="CK115" s="55"/>
      <c r="CL115" s="55"/>
      <c r="CM115" s="55"/>
      <c r="CN115" s="55"/>
      <c r="CO115" s="55"/>
      <c r="CP115" s="55"/>
      <c r="CQ115" s="55"/>
    </row>
    <row r="116" spans="1:95" s="96" customForma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</row>
    <row r="117" spans="1:95" s="96" customForma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  <c r="CC117" s="55"/>
      <c r="CD117" s="55"/>
      <c r="CE117" s="55"/>
      <c r="CF117" s="55"/>
      <c r="CG117" s="55"/>
      <c r="CH117" s="55"/>
      <c r="CI117" s="55"/>
      <c r="CJ117" s="55"/>
      <c r="CK117" s="55"/>
      <c r="CL117" s="55"/>
      <c r="CM117" s="55"/>
      <c r="CN117" s="55"/>
      <c r="CO117" s="55"/>
      <c r="CP117" s="55"/>
      <c r="CQ117" s="55"/>
    </row>
    <row r="118" spans="1:95" s="96" customForma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  <c r="CG118" s="55"/>
      <c r="CH118" s="55"/>
      <c r="CI118" s="55"/>
      <c r="CJ118" s="55"/>
      <c r="CK118" s="55"/>
      <c r="CL118" s="55"/>
      <c r="CM118" s="55"/>
      <c r="CN118" s="55"/>
      <c r="CO118" s="55"/>
      <c r="CP118" s="55"/>
      <c r="CQ118" s="55"/>
    </row>
    <row r="119" spans="1:95" s="96" customForma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</row>
    <row r="120" spans="1:95" s="96" customForma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/>
      <c r="CL120" s="55"/>
      <c r="CM120" s="55"/>
      <c r="CN120" s="55"/>
      <c r="CO120" s="55"/>
      <c r="CP120" s="55"/>
      <c r="CQ120" s="55"/>
    </row>
    <row r="121" spans="1:95" s="96" customForma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/>
      <c r="CL121" s="55"/>
      <c r="CM121" s="55"/>
      <c r="CN121" s="55"/>
      <c r="CO121" s="55"/>
      <c r="CP121" s="55"/>
      <c r="CQ121" s="55"/>
    </row>
    <row r="122" spans="1:95" s="96" customForma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5"/>
      <c r="CL122" s="55"/>
      <c r="CM122" s="55"/>
      <c r="CN122" s="55"/>
      <c r="CO122" s="55"/>
      <c r="CP122" s="55"/>
      <c r="CQ122" s="55"/>
    </row>
    <row r="123" spans="1:95" s="96" customForma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/>
      <c r="CL123" s="55"/>
      <c r="CM123" s="55"/>
      <c r="CN123" s="55"/>
      <c r="CO123" s="55"/>
      <c r="CP123" s="55"/>
      <c r="CQ123" s="55"/>
    </row>
    <row r="124" spans="1:95" s="96" customForma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</row>
    <row r="125" spans="1:95" s="96" customForma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/>
      <c r="CL125" s="55"/>
      <c r="CM125" s="55"/>
      <c r="CN125" s="55"/>
      <c r="CO125" s="55"/>
      <c r="CP125" s="55"/>
      <c r="CQ125" s="55"/>
    </row>
    <row r="126" spans="1:95" s="96" customForma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  <c r="CG126" s="55"/>
      <c r="CH126" s="55"/>
      <c r="CI126" s="55"/>
      <c r="CJ126" s="55"/>
      <c r="CK126" s="55"/>
      <c r="CL126" s="55"/>
      <c r="CM126" s="55"/>
      <c r="CN126" s="55"/>
      <c r="CO126" s="55"/>
      <c r="CP126" s="55"/>
      <c r="CQ126" s="55"/>
    </row>
    <row r="127" spans="1:95" s="96" customForma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  <c r="CF127" s="55"/>
      <c r="CG127" s="55"/>
      <c r="CH127" s="55"/>
      <c r="CI127" s="55"/>
      <c r="CJ127" s="55"/>
      <c r="CK127" s="55"/>
      <c r="CL127" s="55"/>
      <c r="CM127" s="55"/>
      <c r="CN127" s="55"/>
      <c r="CO127" s="55"/>
      <c r="CP127" s="55"/>
      <c r="CQ127" s="55"/>
    </row>
    <row r="128" spans="1:95" s="96" customForma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/>
      <c r="CH128" s="55"/>
      <c r="CI128" s="55"/>
      <c r="CJ128" s="55"/>
      <c r="CK128" s="55"/>
      <c r="CL128" s="55"/>
      <c r="CM128" s="55"/>
      <c r="CN128" s="55"/>
      <c r="CO128" s="55"/>
      <c r="CP128" s="55"/>
      <c r="CQ128" s="55"/>
    </row>
    <row r="129" spans="1:95" s="96" customForma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5"/>
      <c r="CH129" s="55"/>
      <c r="CI129" s="55"/>
      <c r="CJ129" s="55"/>
      <c r="CK129" s="55"/>
      <c r="CL129" s="55"/>
      <c r="CM129" s="55"/>
      <c r="CN129" s="55"/>
      <c r="CO129" s="55"/>
      <c r="CP129" s="55"/>
      <c r="CQ129" s="55"/>
    </row>
    <row r="130" spans="1:95" s="96" customForma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</row>
    <row r="131" spans="1:95" s="96" customForma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  <c r="CG131" s="55"/>
      <c r="CH131" s="55"/>
      <c r="CI131" s="55"/>
      <c r="CJ131" s="55"/>
      <c r="CK131" s="55"/>
      <c r="CL131" s="55"/>
      <c r="CM131" s="55"/>
      <c r="CN131" s="55"/>
      <c r="CO131" s="55"/>
      <c r="CP131" s="55"/>
      <c r="CQ131" s="55"/>
    </row>
    <row r="132" spans="1:95" s="96" customForma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</row>
    <row r="133" spans="1:95" s="96" customForma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/>
      <c r="CH133" s="55"/>
      <c r="CI133" s="55"/>
      <c r="CJ133" s="55"/>
      <c r="CK133" s="55"/>
      <c r="CL133" s="55"/>
      <c r="CM133" s="55"/>
      <c r="CN133" s="55"/>
      <c r="CO133" s="55"/>
      <c r="CP133" s="55"/>
      <c r="CQ133" s="55"/>
    </row>
    <row r="134" spans="1:95" s="96" customForma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  <c r="CG134" s="55"/>
      <c r="CH134" s="55"/>
      <c r="CI134" s="55"/>
      <c r="CJ134" s="55"/>
      <c r="CK134" s="55"/>
      <c r="CL134" s="55"/>
      <c r="CM134" s="55"/>
      <c r="CN134" s="55"/>
      <c r="CO134" s="55"/>
      <c r="CP134" s="55"/>
      <c r="CQ134" s="55"/>
    </row>
    <row r="135" spans="1:95" s="96" customForma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  <c r="CG135" s="55"/>
      <c r="CH135" s="55"/>
      <c r="CI135" s="55"/>
      <c r="CJ135" s="55"/>
      <c r="CK135" s="55"/>
      <c r="CL135" s="55"/>
      <c r="CM135" s="55"/>
      <c r="CN135" s="55"/>
      <c r="CO135" s="55"/>
      <c r="CP135" s="55"/>
      <c r="CQ135" s="55"/>
    </row>
    <row r="136" spans="1:95" s="96" customForma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/>
      <c r="CH136" s="55"/>
      <c r="CI136" s="55"/>
      <c r="CJ136" s="55"/>
      <c r="CK136" s="55"/>
      <c r="CL136" s="55"/>
      <c r="CM136" s="55"/>
      <c r="CN136" s="55"/>
      <c r="CO136" s="55"/>
      <c r="CP136" s="55"/>
      <c r="CQ136" s="55"/>
    </row>
    <row r="137" spans="1:95" s="96" customForma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  <c r="CF137" s="55"/>
      <c r="CG137" s="55"/>
      <c r="CH137" s="55"/>
      <c r="CI137" s="55"/>
      <c r="CJ137" s="55"/>
      <c r="CK137" s="55"/>
      <c r="CL137" s="55"/>
      <c r="CM137" s="55"/>
      <c r="CN137" s="55"/>
      <c r="CO137" s="55"/>
      <c r="CP137" s="55"/>
      <c r="CQ137" s="55"/>
    </row>
    <row r="138" spans="1:95" s="96" customForma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  <c r="CG138" s="55"/>
      <c r="CH138" s="55"/>
      <c r="CI138" s="55"/>
      <c r="CJ138" s="55"/>
      <c r="CK138" s="55"/>
      <c r="CL138" s="55"/>
      <c r="CM138" s="55"/>
      <c r="CN138" s="55"/>
      <c r="CO138" s="55"/>
      <c r="CP138" s="55"/>
      <c r="CQ138" s="55"/>
    </row>
    <row r="139" spans="1:95" s="96" customForma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  <c r="CG139" s="55"/>
      <c r="CH139" s="55"/>
      <c r="CI139" s="55"/>
      <c r="CJ139" s="55"/>
      <c r="CK139" s="55"/>
      <c r="CL139" s="55"/>
      <c r="CM139" s="55"/>
      <c r="CN139" s="55"/>
      <c r="CO139" s="55"/>
      <c r="CP139" s="55"/>
      <c r="CQ139" s="55"/>
    </row>
    <row r="140" spans="1:95" s="96" customForma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  <c r="CG140" s="55"/>
      <c r="CH140" s="55"/>
      <c r="CI140" s="55"/>
      <c r="CJ140" s="55"/>
      <c r="CK140" s="55"/>
      <c r="CL140" s="55"/>
      <c r="CM140" s="55"/>
      <c r="CN140" s="55"/>
      <c r="CO140" s="55"/>
      <c r="CP140" s="55"/>
      <c r="CQ140" s="55"/>
    </row>
    <row r="141" spans="1:95" s="96" customForma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</row>
    <row r="142" spans="1:95" s="96" customForma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  <c r="CC142" s="55"/>
      <c r="CD142" s="55"/>
      <c r="CE142" s="55"/>
      <c r="CF142" s="55"/>
      <c r="CG142" s="55"/>
      <c r="CH142" s="55"/>
      <c r="CI142" s="55"/>
      <c r="CJ142" s="55"/>
      <c r="CK142" s="55"/>
      <c r="CL142" s="55"/>
      <c r="CM142" s="55"/>
      <c r="CN142" s="55"/>
      <c r="CO142" s="55"/>
      <c r="CP142" s="55"/>
      <c r="CQ142" s="55"/>
    </row>
    <row r="143" spans="1:95" s="96" customForma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  <c r="CG143" s="55"/>
      <c r="CH143" s="55"/>
      <c r="CI143" s="55"/>
      <c r="CJ143" s="55"/>
      <c r="CK143" s="55"/>
      <c r="CL143" s="55"/>
      <c r="CM143" s="55"/>
      <c r="CN143" s="55"/>
      <c r="CO143" s="55"/>
      <c r="CP143" s="55"/>
      <c r="CQ143" s="55"/>
    </row>
    <row r="144" spans="1:95" s="96" customForma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  <c r="CG144" s="55"/>
      <c r="CH144" s="55"/>
      <c r="CI144" s="55"/>
      <c r="CJ144" s="55"/>
      <c r="CK144" s="55"/>
      <c r="CL144" s="55"/>
      <c r="CM144" s="55"/>
      <c r="CN144" s="55"/>
      <c r="CO144" s="55"/>
      <c r="CP144" s="55"/>
      <c r="CQ144" s="55"/>
    </row>
    <row r="145" spans="1:95" s="96" customForma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  <c r="CG145" s="55"/>
      <c r="CH145" s="55"/>
      <c r="CI145" s="55"/>
      <c r="CJ145" s="55"/>
      <c r="CK145" s="55"/>
      <c r="CL145" s="55"/>
      <c r="CM145" s="55"/>
      <c r="CN145" s="55"/>
      <c r="CO145" s="55"/>
      <c r="CP145" s="55"/>
      <c r="CQ145" s="55"/>
    </row>
    <row r="146" spans="1:95" s="96" customForma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55"/>
      <c r="CA146" s="55"/>
      <c r="CB146" s="55"/>
      <c r="CC146" s="55"/>
      <c r="CD146" s="55"/>
      <c r="CE146" s="55"/>
      <c r="CF146" s="55"/>
      <c r="CG146" s="55"/>
      <c r="CH146" s="55"/>
      <c r="CI146" s="55"/>
      <c r="CJ146" s="55"/>
      <c r="CK146" s="55"/>
      <c r="CL146" s="55"/>
      <c r="CM146" s="55"/>
      <c r="CN146" s="55"/>
      <c r="CO146" s="55"/>
      <c r="CP146" s="55"/>
      <c r="CQ146" s="55"/>
    </row>
    <row r="147" spans="1:95" s="96" customForma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55"/>
      <c r="CA147" s="55"/>
      <c r="CB147" s="55"/>
      <c r="CC147" s="55"/>
      <c r="CD147" s="55"/>
      <c r="CE147" s="55"/>
      <c r="CF147" s="55"/>
      <c r="CG147" s="55"/>
      <c r="CH147" s="55"/>
      <c r="CI147" s="55"/>
      <c r="CJ147" s="55"/>
      <c r="CK147" s="55"/>
      <c r="CL147" s="55"/>
      <c r="CM147" s="55"/>
      <c r="CN147" s="55"/>
      <c r="CO147" s="55"/>
      <c r="CP147" s="55"/>
      <c r="CQ147" s="55"/>
    </row>
    <row r="148" spans="1:95" s="96" customForma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55"/>
      <c r="CA148" s="55"/>
      <c r="CB148" s="55"/>
      <c r="CC148" s="55"/>
      <c r="CD148" s="55"/>
      <c r="CE148" s="55"/>
      <c r="CF148" s="55"/>
      <c r="CG148" s="55"/>
      <c r="CH148" s="55"/>
      <c r="CI148" s="55"/>
      <c r="CJ148" s="55"/>
      <c r="CK148" s="55"/>
      <c r="CL148" s="55"/>
      <c r="CM148" s="55"/>
      <c r="CN148" s="55"/>
      <c r="CO148" s="55"/>
      <c r="CP148" s="55"/>
      <c r="CQ148" s="55"/>
    </row>
    <row r="149" spans="1:95" s="96" customForma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55"/>
      <c r="CA149" s="55"/>
      <c r="CB149" s="55"/>
      <c r="CC149" s="55"/>
      <c r="CD149" s="55"/>
      <c r="CE149" s="55"/>
      <c r="CF149" s="55"/>
      <c r="CG149" s="55"/>
      <c r="CH149" s="55"/>
      <c r="CI149" s="55"/>
      <c r="CJ149" s="55"/>
      <c r="CK149" s="55"/>
      <c r="CL149" s="55"/>
      <c r="CM149" s="55"/>
      <c r="CN149" s="55"/>
      <c r="CO149" s="55"/>
      <c r="CP149" s="55"/>
      <c r="CQ149" s="55"/>
    </row>
    <row r="150" spans="1:95" s="96" customForma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55"/>
      <c r="CI150" s="55"/>
      <c r="CJ150" s="55"/>
      <c r="CK150" s="55"/>
      <c r="CL150" s="55"/>
      <c r="CM150" s="55"/>
      <c r="CN150" s="55"/>
      <c r="CO150" s="55"/>
      <c r="CP150" s="55"/>
      <c r="CQ150" s="55"/>
    </row>
    <row r="151" spans="1:95" s="96" customForma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</row>
    <row r="152" spans="1:95" s="96" customForma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55"/>
      <c r="CA152" s="55"/>
      <c r="CB152" s="55"/>
      <c r="CC152" s="55"/>
      <c r="CD152" s="55"/>
      <c r="CE152" s="55"/>
      <c r="CF152" s="55"/>
      <c r="CG152" s="55"/>
      <c r="CH152" s="55"/>
      <c r="CI152" s="55"/>
      <c r="CJ152" s="55"/>
      <c r="CK152" s="55"/>
      <c r="CL152" s="55"/>
      <c r="CM152" s="55"/>
      <c r="CN152" s="55"/>
      <c r="CO152" s="55"/>
      <c r="CP152" s="55"/>
      <c r="CQ152" s="55"/>
    </row>
    <row r="153" spans="1:95" s="96" customForma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55"/>
      <c r="CI153" s="55"/>
      <c r="CJ153" s="55"/>
      <c r="CK153" s="55"/>
      <c r="CL153" s="55"/>
      <c r="CM153" s="55"/>
      <c r="CN153" s="55"/>
      <c r="CO153" s="55"/>
      <c r="CP153" s="55"/>
      <c r="CQ153" s="55"/>
    </row>
    <row r="154" spans="1:95" s="96" customForma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  <c r="CG154" s="55"/>
      <c r="CH154" s="55"/>
      <c r="CI154" s="55"/>
      <c r="CJ154" s="55"/>
      <c r="CK154" s="55"/>
      <c r="CL154" s="55"/>
      <c r="CM154" s="55"/>
      <c r="CN154" s="55"/>
      <c r="CO154" s="55"/>
      <c r="CP154" s="55"/>
      <c r="CQ154" s="55"/>
    </row>
    <row r="155" spans="1:95" s="96" customForma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</row>
    <row r="156" spans="1:95" s="96" customForma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  <c r="CG156" s="55"/>
      <c r="CH156" s="55"/>
      <c r="CI156" s="55"/>
      <c r="CJ156" s="55"/>
      <c r="CK156" s="55"/>
      <c r="CL156" s="55"/>
      <c r="CM156" s="55"/>
      <c r="CN156" s="55"/>
      <c r="CO156" s="55"/>
      <c r="CP156" s="55"/>
      <c r="CQ156" s="55"/>
    </row>
    <row r="157" spans="1:95" s="96" customForma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  <c r="CG157" s="55"/>
      <c r="CH157" s="55"/>
      <c r="CI157" s="55"/>
      <c r="CJ157" s="55"/>
      <c r="CK157" s="55"/>
      <c r="CL157" s="55"/>
      <c r="CM157" s="55"/>
      <c r="CN157" s="55"/>
      <c r="CO157" s="55"/>
      <c r="CP157" s="55"/>
      <c r="CQ157" s="55"/>
    </row>
    <row r="158" spans="1:95" s="96" customForma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  <c r="CC158" s="55"/>
      <c r="CD158" s="55"/>
      <c r="CE158" s="55"/>
      <c r="CF158" s="55"/>
      <c r="CG158" s="55"/>
      <c r="CH158" s="55"/>
      <c r="CI158" s="55"/>
      <c r="CJ158" s="55"/>
      <c r="CK158" s="55"/>
      <c r="CL158" s="55"/>
      <c r="CM158" s="55"/>
      <c r="CN158" s="55"/>
      <c r="CO158" s="55"/>
      <c r="CP158" s="55"/>
      <c r="CQ158" s="55"/>
    </row>
    <row r="159" spans="1:95" s="96" customForma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  <c r="CG159" s="55"/>
      <c r="CH159" s="55"/>
      <c r="CI159" s="55"/>
      <c r="CJ159" s="55"/>
      <c r="CK159" s="55"/>
      <c r="CL159" s="55"/>
      <c r="CM159" s="55"/>
      <c r="CN159" s="55"/>
      <c r="CO159" s="55"/>
      <c r="CP159" s="55"/>
      <c r="CQ159" s="55"/>
    </row>
    <row r="160" spans="1:95" s="96" customForma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</row>
    <row r="161" spans="1:95" s="96" customForma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  <c r="CF161" s="55"/>
      <c r="CG161" s="55"/>
      <c r="CH161" s="55"/>
      <c r="CI161" s="55"/>
      <c r="CJ161" s="55"/>
      <c r="CK161" s="55"/>
      <c r="CL161" s="55"/>
      <c r="CM161" s="55"/>
      <c r="CN161" s="55"/>
      <c r="CO161" s="55"/>
      <c r="CP161" s="55"/>
      <c r="CQ161" s="55"/>
    </row>
    <row r="162" spans="1:95" s="96" customForma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  <c r="CC162" s="55"/>
      <c r="CD162" s="55"/>
      <c r="CE162" s="55"/>
      <c r="CF162" s="55"/>
      <c r="CG162" s="55"/>
      <c r="CH162" s="55"/>
      <c r="CI162" s="55"/>
      <c r="CJ162" s="55"/>
      <c r="CK162" s="55"/>
      <c r="CL162" s="55"/>
      <c r="CM162" s="55"/>
      <c r="CN162" s="55"/>
      <c r="CO162" s="55"/>
      <c r="CP162" s="55"/>
      <c r="CQ162" s="55"/>
    </row>
    <row r="163" spans="1:95" s="96" customForma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  <c r="CF163" s="55"/>
      <c r="CG163" s="55"/>
      <c r="CH163" s="55"/>
      <c r="CI163" s="55"/>
      <c r="CJ163" s="55"/>
      <c r="CK163" s="55"/>
      <c r="CL163" s="55"/>
      <c r="CM163" s="55"/>
      <c r="CN163" s="55"/>
      <c r="CO163" s="55"/>
      <c r="CP163" s="55"/>
      <c r="CQ163" s="55"/>
    </row>
    <row r="164" spans="1:95" s="96" customForma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  <c r="CF164" s="55"/>
      <c r="CG164" s="55"/>
      <c r="CH164" s="55"/>
      <c r="CI164" s="55"/>
      <c r="CJ164" s="55"/>
      <c r="CK164" s="55"/>
      <c r="CL164" s="55"/>
      <c r="CM164" s="55"/>
      <c r="CN164" s="55"/>
      <c r="CO164" s="55"/>
      <c r="CP164" s="55"/>
      <c r="CQ164" s="55"/>
    </row>
    <row r="165" spans="1:95" s="96" customForma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55"/>
      <c r="CG165" s="55"/>
      <c r="CH165" s="55"/>
      <c r="CI165" s="55"/>
      <c r="CJ165" s="55"/>
      <c r="CK165" s="55"/>
      <c r="CL165" s="55"/>
      <c r="CM165" s="55"/>
      <c r="CN165" s="55"/>
      <c r="CO165" s="55"/>
      <c r="CP165" s="55"/>
      <c r="CQ165" s="55"/>
    </row>
    <row r="166" spans="1:95" s="96" customForma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  <c r="CG166" s="55"/>
      <c r="CH166" s="55"/>
      <c r="CI166" s="55"/>
      <c r="CJ166" s="55"/>
      <c r="CK166" s="55"/>
      <c r="CL166" s="55"/>
      <c r="CM166" s="55"/>
      <c r="CN166" s="55"/>
      <c r="CO166" s="55"/>
      <c r="CP166" s="55"/>
      <c r="CQ166" s="55"/>
    </row>
    <row r="167" spans="1:95" s="96" customForma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  <c r="BY167" s="55"/>
      <c r="BZ167" s="55"/>
      <c r="CA167" s="55"/>
      <c r="CB167" s="55"/>
      <c r="CC167" s="55"/>
      <c r="CD167" s="55"/>
      <c r="CE167" s="55"/>
      <c r="CF167" s="55"/>
      <c r="CG167" s="55"/>
      <c r="CH167" s="55"/>
      <c r="CI167" s="55"/>
      <c r="CJ167" s="55"/>
      <c r="CK167" s="55"/>
      <c r="CL167" s="55"/>
      <c r="CM167" s="55"/>
      <c r="CN167" s="55"/>
      <c r="CO167" s="55"/>
      <c r="CP167" s="55"/>
      <c r="CQ167" s="55"/>
    </row>
    <row r="168" spans="1:95" s="96" customForma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  <c r="BT168" s="55"/>
      <c r="BU168" s="55"/>
      <c r="BV168" s="55"/>
      <c r="BW168" s="55"/>
      <c r="BX168" s="55"/>
      <c r="BY168" s="55"/>
      <c r="BZ168" s="55"/>
      <c r="CA168" s="55"/>
      <c r="CB168" s="55"/>
      <c r="CC168" s="55"/>
      <c r="CD168" s="55"/>
      <c r="CE168" s="55"/>
      <c r="CF168" s="55"/>
      <c r="CG168" s="55"/>
      <c r="CH168" s="55"/>
      <c r="CI168" s="55"/>
      <c r="CJ168" s="55"/>
      <c r="CK168" s="55"/>
      <c r="CL168" s="55"/>
      <c r="CM168" s="55"/>
      <c r="CN168" s="55"/>
      <c r="CO168" s="55"/>
      <c r="CP168" s="55"/>
      <c r="CQ168" s="55"/>
    </row>
    <row r="169" spans="1:95" s="96" customForma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  <c r="CG169" s="55"/>
      <c r="CH169" s="55"/>
      <c r="CI169" s="55"/>
      <c r="CJ169" s="55"/>
      <c r="CK169" s="55"/>
      <c r="CL169" s="55"/>
      <c r="CM169" s="55"/>
      <c r="CN169" s="55"/>
      <c r="CO169" s="55"/>
      <c r="CP169" s="55"/>
      <c r="CQ169" s="55"/>
    </row>
    <row r="170" spans="1:95" s="96" customForma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  <c r="CG170" s="55"/>
      <c r="CH170" s="55"/>
      <c r="CI170" s="55"/>
      <c r="CJ170" s="55"/>
      <c r="CK170" s="55"/>
      <c r="CL170" s="55"/>
      <c r="CM170" s="55"/>
      <c r="CN170" s="55"/>
      <c r="CO170" s="55"/>
      <c r="CP170" s="55"/>
      <c r="CQ170" s="55"/>
    </row>
    <row r="171" spans="1:95" s="96" customForma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</row>
    <row r="172" spans="1:95" s="96" customForma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  <c r="CG172" s="55"/>
      <c r="CH172" s="55"/>
      <c r="CI172" s="55"/>
      <c r="CJ172" s="55"/>
      <c r="CK172" s="55"/>
      <c r="CL172" s="55"/>
      <c r="CM172" s="55"/>
      <c r="CN172" s="55"/>
      <c r="CO172" s="55"/>
      <c r="CP172" s="55"/>
      <c r="CQ172" s="55"/>
    </row>
    <row r="173" spans="1:95" s="96" customForma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55"/>
      <c r="BU173" s="55"/>
      <c r="BV173" s="55"/>
      <c r="BW173" s="55"/>
      <c r="BX173" s="55"/>
      <c r="BY173" s="55"/>
      <c r="BZ173" s="55"/>
      <c r="CA173" s="55"/>
      <c r="CB173" s="55"/>
      <c r="CC173" s="55"/>
      <c r="CD173" s="55"/>
      <c r="CE173" s="55"/>
      <c r="CF173" s="55"/>
      <c r="CG173" s="55"/>
      <c r="CH173" s="55"/>
      <c r="CI173" s="55"/>
      <c r="CJ173" s="55"/>
      <c r="CK173" s="55"/>
      <c r="CL173" s="55"/>
      <c r="CM173" s="55"/>
      <c r="CN173" s="55"/>
      <c r="CO173" s="55"/>
      <c r="CP173" s="55"/>
      <c r="CQ173" s="55"/>
    </row>
    <row r="174" spans="1:95" s="96" customForma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  <c r="BT174" s="55"/>
      <c r="BU174" s="55"/>
      <c r="BV174" s="55"/>
      <c r="BW174" s="55"/>
      <c r="BX174" s="55"/>
      <c r="BY174" s="55"/>
      <c r="BZ174" s="55"/>
      <c r="CA174" s="55"/>
      <c r="CB174" s="55"/>
      <c r="CC174" s="55"/>
      <c r="CD174" s="55"/>
      <c r="CE174" s="55"/>
      <c r="CF174" s="55"/>
      <c r="CG174" s="55"/>
      <c r="CH174" s="55"/>
      <c r="CI174" s="55"/>
      <c r="CJ174" s="55"/>
      <c r="CK174" s="55"/>
      <c r="CL174" s="55"/>
      <c r="CM174" s="55"/>
      <c r="CN174" s="55"/>
      <c r="CO174" s="55"/>
      <c r="CP174" s="55"/>
      <c r="CQ174" s="55"/>
    </row>
    <row r="175" spans="1:95" s="96" customForma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</row>
    <row r="176" spans="1:95" s="96" customForma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  <c r="CF176" s="55"/>
      <c r="CG176" s="55"/>
      <c r="CH176" s="55"/>
      <c r="CI176" s="55"/>
      <c r="CJ176" s="55"/>
      <c r="CK176" s="55"/>
      <c r="CL176" s="55"/>
      <c r="CM176" s="55"/>
      <c r="CN176" s="55"/>
      <c r="CO176" s="55"/>
      <c r="CP176" s="55"/>
      <c r="CQ176" s="55"/>
    </row>
    <row r="177" spans="1:95" s="96" customForma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  <c r="CG177" s="55"/>
      <c r="CH177" s="55"/>
      <c r="CI177" s="55"/>
      <c r="CJ177" s="55"/>
      <c r="CK177" s="55"/>
      <c r="CL177" s="55"/>
      <c r="CM177" s="55"/>
      <c r="CN177" s="55"/>
      <c r="CO177" s="55"/>
      <c r="CP177" s="55"/>
      <c r="CQ177" s="55"/>
    </row>
    <row r="178" spans="1:95" s="96" customForma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  <c r="CG178" s="55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</row>
    <row r="179" spans="1:95" s="96" customForma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55"/>
      <c r="BU179" s="55"/>
      <c r="BV179" s="55"/>
      <c r="BW179" s="55"/>
      <c r="BX179" s="55"/>
      <c r="BY179" s="55"/>
      <c r="BZ179" s="55"/>
      <c r="CA179" s="55"/>
      <c r="CB179" s="55"/>
      <c r="CC179" s="55"/>
      <c r="CD179" s="55"/>
      <c r="CE179" s="55"/>
      <c r="CF179" s="55"/>
      <c r="CG179" s="55"/>
      <c r="CH179" s="55"/>
      <c r="CI179" s="55"/>
      <c r="CJ179" s="55"/>
      <c r="CK179" s="55"/>
      <c r="CL179" s="55"/>
      <c r="CM179" s="55"/>
      <c r="CN179" s="55"/>
      <c r="CO179" s="55"/>
      <c r="CP179" s="55"/>
      <c r="CQ179" s="55"/>
    </row>
    <row r="180" spans="1:95" s="96" customForma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  <c r="BQ180" s="55"/>
      <c r="BR180" s="55"/>
      <c r="BS180" s="55"/>
      <c r="BT180" s="55"/>
      <c r="BU180" s="55"/>
      <c r="BV180" s="55"/>
      <c r="BW180" s="55"/>
      <c r="BX180" s="55"/>
      <c r="BY180" s="55"/>
      <c r="BZ180" s="55"/>
      <c r="CA180" s="55"/>
      <c r="CB180" s="55"/>
      <c r="CC180" s="55"/>
      <c r="CD180" s="55"/>
      <c r="CE180" s="55"/>
      <c r="CF180" s="55"/>
      <c r="CG180" s="55"/>
      <c r="CH180" s="55"/>
      <c r="CI180" s="55"/>
      <c r="CJ180" s="55"/>
      <c r="CK180" s="55"/>
      <c r="CL180" s="55"/>
      <c r="CM180" s="55"/>
      <c r="CN180" s="55"/>
      <c r="CO180" s="55"/>
      <c r="CP180" s="55"/>
      <c r="CQ180" s="55"/>
    </row>
    <row r="181" spans="1:95" s="96" customForma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55"/>
      <c r="BU181" s="55"/>
      <c r="BV181" s="55"/>
      <c r="BW181" s="55"/>
      <c r="BX181" s="55"/>
      <c r="BY181" s="55"/>
      <c r="BZ181" s="55"/>
      <c r="CA181" s="55"/>
      <c r="CB181" s="55"/>
      <c r="CC181" s="55"/>
      <c r="CD181" s="55"/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</row>
    <row r="182" spans="1:95" s="96" customForma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  <c r="BQ182" s="55"/>
      <c r="BR182" s="55"/>
      <c r="BS182" s="55"/>
      <c r="BT182" s="55"/>
      <c r="BU182" s="55"/>
      <c r="BV182" s="55"/>
      <c r="BW182" s="55"/>
      <c r="BX182" s="55"/>
      <c r="BY182" s="55"/>
      <c r="BZ182" s="55"/>
      <c r="CA182" s="55"/>
      <c r="CB182" s="55"/>
      <c r="CC182" s="55"/>
      <c r="CD182" s="55"/>
      <c r="CE182" s="55"/>
      <c r="CF182" s="55"/>
      <c r="CG182" s="55"/>
      <c r="CH182" s="55"/>
      <c r="CI182" s="55"/>
      <c r="CJ182" s="55"/>
      <c r="CK182" s="55"/>
      <c r="CL182" s="55"/>
      <c r="CM182" s="55"/>
      <c r="CN182" s="55"/>
      <c r="CO182" s="55"/>
      <c r="CP182" s="55"/>
      <c r="CQ182" s="55"/>
    </row>
    <row r="183" spans="1:95" s="96" customForma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55"/>
      <c r="BU183" s="55"/>
      <c r="BV183" s="55"/>
      <c r="BW183" s="55"/>
      <c r="BX183" s="55"/>
      <c r="BY183" s="55"/>
      <c r="BZ183" s="55"/>
      <c r="CA183" s="55"/>
      <c r="CB183" s="55"/>
      <c r="CC183" s="55"/>
      <c r="CD183" s="55"/>
      <c r="CE183" s="55"/>
      <c r="CF183" s="55"/>
      <c r="CG183" s="55"/>
      <c r="CH183" s="55"/>
      <c r="CI183" s="55"/>
      <c r="CJ183" s="55"/>
      <c r="CK183" s="55"/>
      <c r="CL183" s="55"/>
      <c r="CM183" s="55"/>
      <c r="CN183" s="55"/>
      <c r="CO183" s="55"/>
      <c r="CP183" s="55"/>
      <c r="CQ183" s="55"/>
    </row>
    <row r="184" spans="1:95" s="96" customForma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  <c r="CG184" s="55"/>
      <c r="CH184" s="55"/>
      <c r="CI184" s="55"/>
      <c r="CJ184" s="55"/>
      <c r="CK184" s="55"/>
      <c r="CL184" s="55"/>
      <c r="CM184" s="55"/>
      <c r="CN184" s="55"/>
      <c r="CO184" s="55"/>
      <c r="CP184" s="55"/>
      <c r="CQ184" s="55"/>
    </row>
    <row r="185" spans="1:95" s="96" customForma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  <c r="CG185" s="55"/>
      <c r="CH185" s="55"/>
      <c r="CI185" s="55"/>
      <c r="CJ185" s="55"/>
      <c r="CK185" s="55"/>
      <c r="CL185" s="55"/>
      <c r="CM185" s="55"/>
      <c r="CN185" s="55"/>
      <c r="CO185" s="55"/>
      <c r="CP185" s="55"/>
      <c r="CQ185" s="55"/>
    </row>
    <row r="186" spans="1:95" s="96" customForma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55"/>
      <c r="BS186" s="55"/>
      <c r="BT186" s="55"/>
      <c r="BU186" s="55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  <c r="CF186" s="55"/>
      <c r="CG186" s="55"/>
      <c r="CH186" s="55"/>
      <c r="CI186" s="55"/>
      <c r="CJ186" s="55"/>
      <c r="CK186" s="55"/>
      <c r="CL186" s="55"/>
      <c r="CM186" s="55"/>
      <c r="CN186" s="55"/>
      <c r="CO186" s="55"/>
      <c r="CP186" s="55"/>
      <c r="CQ186" s="55"/>
    </row>
    <row r="187" spans="1:95" s="96" customForma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  <c r="CA187" s="55"/>
      <c r="CB187" s="55"/>
      <c r="CC187" s="55"/>
      <c r="CD187" s="55"/>
      <c r="CE187" s="55"/>
      <c r="CF187" s="55"/>
      <c r="CG187" s="55"/>
      <c r="CH187" s="55"/>
      <c r="CI187" s="55"/>
      <c r="CJ187" s="55"/>
      <c r="CK187" s="55"/>
      <c r="CL187" s="55"/>
      <c r="CM187" s="55"/>
      <c r="CN187" s="55"/>
      <c r="CO187" s="55"/>
      <c r="CP187" s="55"/>
      <c r="CQ187" s="55"/>
    </row>
    <row r="188" spans="1:95" s="96" customForma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  <c r="BQ188" s="55"/>
      <c r="BR188" s="55"/>
      <c r="BS188" s="55"/>
      <c r="BT188" s="55"/>
      <c r="BU188" s="55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  <c r="CF188" s="55"/>
      <c r="CG188" s="55"/>
      <c r="CH188" s="55"/>
      <c r="CI188" s="55"/>
      <c r="CJ188" s="55"/>
      <c r="CK188" s="55"/>
      <c r="CL188" s="55"/>
      <c r="CM188" s="55"/>
      <c r="CN188" s="55"/>
      <c r="CO188" s="55"/>
      <c r="CP188" s="55"/>
      <c r="CQ188" s="55"/>
    </row>
    <row r="189" spans="1:95" s="96" customForma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  <c r="CF189" s="55"/>
      <c r="CG189" s="55"/>
      <c r="CH189" s="55"/>
      <c r="CI189" s="55"/>
      <c r="CJ189" s="55"/>
      <c r="CK189" s="55"/>
      <c r="CL189" s="55"/>
      <c r="CM189" s="55"/>
      <c r="CN189" s="55"/>
      <c r="CO189" s="55"/>
      <c r="CP189" s="55"/>
      <c r="CQ189" s="55"/>
    </row>
    <row r="190" spans="1:95" s="96" customForma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55"/>
      <c r="BS190" s="55"/>
      <c r="BT190" s="55"/>
      <c r="BU190" s="55"/>
      <c r="BV190" s="55"/>
      <c r="BW190" s="55"/>
      <c r="BX190" s="55"/>
      <c r="BY190" s="55"/>
      <c r="BZ190" s="55"/>
      <c r="CA190" s="55"/>
      <c r="CB190" s="55"/>
      <c r="CC190" s="55"/>
      <c r="CD190" s="55"/>
      <c r="CE190" s="55"/>
      <c r="CF190" s="55"/>
      <c r="CG190" s="55"/>
      <c r="CH190" s="55"/>
      <c r="CI190" s="55"/>
      <c r="CJ190" s="55"/>
      <c r="CK190" s="55"/>
      <c r="CL190" s="55"/>
      <c r="CM190" s="55"/>
      <c r="CN190" s="55"/>
      <c r="CO190" s="55"/>
      <c r="CP190" s="55"/>
      <c r="CQ190" s="55"/>
    </row>
    <row r="191" spans="1:95" s="96" customForma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  <c r="CG191" s="55"/>
      <c r="CH191" s="55"/>
      <c r="CI191" s="55"/>
      <c r="CJ191" s="55"/>
      <c r="CK191" s="55"/>
      <c r="CL191" s="55"/>
      <c r="CM191" s="55"/>
      <c r="CN191" s="55"/>
      <c r="CO191" s="55"/>
      <c r="CP191" s="55"/>
      <c r="CQ191" s="55"/>
    </row>
    <row r="192" spans="1:95" s="96" customForma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  <c r="BQ192" s="55"/>
      <c r="BR192" s="55"/>
      <c r="BS192" s="55"/>
      <c r="BT192" s="55"/>
      <c r="BU192" s="55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  <c r="CF192" s="55"/>
      <c r="CG192" s="55"/>
      <c r="CH192" s="55"/>
      <c r="CI192" s="55"/>
      <c r="CJ192" s="55"/>
      <c r="CK192" s="55"/>
      <c r="CL192" s="55"/>
      <c r="CM192" s="55"/>
      <c r="CN192" s="55"/>
      <c r="CO192" s="55"/>
      <c r="CP192" s="55"/>
      <c r="CQ192" s="55"/>
    </row>
    <row r="193" spans="1:95" s="96" customForma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  <c r="CG193" s="55"/>
      <c r="CH193" s="55"/>
      <c r="CI193" s="55"/>
      <c r="CJ193" s="55"/>
      <c r="CK193" s="55"/>
      <c r="CL193" s="55"/>
      <c r="CM193" s="55"/>
      <c r="CN193" s="55"/>
      <c r="CO193" s="55"/>
      <c r="CP193" s="55"/>
      <c r="CQ193" s="55"/>
    </row>
    <row r="194" spans="1:95" s="96" customForma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55"/>
      <c r="CB194" s="55"/>
      <c r="CC194" s="55"/>
      <c r="CD194" s="55"/>
      <c r="CE194" s="55"/>
      <c r="CF194" s="55"/>
      <c r="CG194" s="55"/>
      <c r="CH194" s="55"/>
      <c r="CI194" s="55"/>
      <c r="CJ194" s="55"/>
      <c r="CK194" s="55"/>
      <c r="CL194" s="55"/>
      <c r="CM194" s="55"/>
      <c r="CN194" s="55"/>
      <c r="CO194" s="55"/>
      <c r="CP194" s="55"/>
      <c r="CQ194" s="55"/>
    </row>
    <row r="195" spans="1:95" s="96" customForma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  <c r="CF195" s="55"/>
      <c r="CG195" s="55"/>
      <c r="CH195" s="55"/>
      <c r="CI195" s="55"/>
      <c r="CJ195" s="55"/>
      <c r="CK195" s="55"/>
      <c r="CL195" s="55"/>
      <c r="CM195" s="55"/>
      <c r="CN195" s="55"/>
      <c r="CO195" s="55"/>
      <c r="CP195" s="55"/>
      <c r="CQ195" s="55"/>
    </row>
    <row r="196" spans="1:95" s="96" customForma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55"/>
      <c r="CG196" s="55"/>
      <c r="CH196" s="55"/>
      <c r="CI196" s="55"/>
      <c r="CJ196" s="55"/>
      <c r="CK196" s="55"/>
      <c r="CL196" s="55"/>
      <c r="CM196" s="55"/>
      <c r="CN196" s="55"/>
      <c r="CO196" s="55"/>
      <c r="CP196" s="55"/>
      <c r="CQ196" s="55"/>
    </row>
    <row r="197" spans="1:95" s="96" customForma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  <c r="CG197" s="55"/>
      <c r="CH197" s="55"/>
      <c r="CI197" s="55"/>
      <c r="CJ197" s="55"/>
      <c r="CK197" s="55"/>
      <c r="CL197" s="55"/>
      <c r="CM197" s="55"/>
      <c r="CN197" s="55"/>
      <c r="CO197" s="55"/>
      <c r="CP197" s="55"/>
      <c r="CQ197" s="55"/>
    </row>
    <row r="198" spans="1:95" s="96" customForma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  <c r="CG198" s="55"/>
      <c r="CH198" s="55"/>
      <c r="CI198" s="55"/>
      <c r="CJ198" s="55"/>
      <c r="CK198" s="55"/>
      <c r="CL198" s="55"/>
      <c r="CM198" s="55"/>
      <c r="CN198" s="55"/>
      <c r="CO198" s="55"/>
      <c r="CP198" s="55"/>
      <c r="CQ198" s="55"/>
    </row>
    <row r="199" spans="1:95" s="96" customForma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55"/>
      <c r="CG199" s="55"/>
      <c r="CH199" s="55"/>
      <c r="CI199" s="55"/>
      <c r="CJ199" s="55"/>
      <c r="CK199" s="55"/>
      <c r="CL199" s="55"/>
      <c r="CM199" s="55"/>
      <c r="CN199" s="55"/>
      <c r="CO199" s="55"/>
      <c r="CP199" s="55"/>
      <c r="CQ199" s="55"/>
    </row>
    <row r="200" spans="1:95" s="96" customForma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  <c r="CC200" s="55"/>
      <c r="CD200" s="55"/>
      <c r="CE200" s="55"/>
      <c r="CF200" s="55"/>
      <c r="CG200" s="55"/>
      <c r="CH200" s="55"/>
      <c r="CI200" s="55"/>
      <c r="CJ200" s="55"/>
      <c r="CK200" s="55"/>
      <c r="CL200" s="55"/>
      <c r="CM200" s="55"/>
      <c r="CN200" s="55"/>
      <c r="CO200" s="55"/>
      <c r="CP200" s="55"/>
      <c r="CQ200" s="55"/>
    </row>
    <row r="201" spans="1:95" s="96" customForma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55"/>
      <c r="CG201" s="55"/>
      <c r="CH201" s="55"/>
      <c r="CI201" s="55"/>
      <c r="CJ201" s="55"/>
      <c r="CK201" s="55"/>
      <c r="CL201" s="55"/>
      <c r="CM201" s="55"/>
      <c r="CN201" s="55"/>
      <c r="CO201" s="55"/>
      <c r="CP201" s="55"/>
      <c r="CQ201" s="55"/>
    </row>
    <row r="202" spans="1:95" s="96" customForma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55"/>
      <c r="CG202" s="55"/>
      <c r="CH202" s="55"/>
      <c r="CI202" s="55"/>
      <c r="CJ202" s="55"/>
      <c r="CK202" s="55"/>
      <c r="CL202" s="55"/>
      <c r="CM202" s="55"/>
      <c r="CN202" s="55"/>
      <c r="CO202" s="55"/>
      <c r="CP202" s="55"/>
      <c r="CQ202" s="55"/>
    </row>
    <row r="203" spans="1:95" s="96" customForma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  <c r="CG203" s="55"/>
      <c r="CH203" s="55"/>
      <c r="CI203" s="55"/>
      <c r="CJ203" s="55"/>
      <c r="CK203" s="55"/>
      <c r="CL203" s="55"/>
      <c r="CM203" s="55"/>
      <c r="CN203" s="55"/>
      <c r="CO203" s="55"/>
      <c r="CP203" s="55"/>
      <c r="CQ203" s="55"/>
    </row>
    <row r="204" spans="1:95" s="96" customForma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  <c r="CC204" s="55"/>
      <c r="CD204" s="55"/>
      <c r="CE204" s="55"/>
      <c r="CF204" s="55"/>
      <c r="CG204" s="55"/>
      <c r="CH204" s="55"/>
      <c r="CI204" s="55"/>
      <c r="CJ204" s="55"/>
      <c r="CK204" s="55"/>
      <c r="CL204" s="55"/>
      <c r="CM204" s="55"/>
      <c r="CN204" s="55"/>
      <c r="CO204" s="55"/>
      <c r="CP204" s="55"/>
      <c r="CQ204" s="55"/>
    </row>
    <row r="205" spans="1:95" s="96" customForma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55"/>
      <c r="CG205" s="55"/>
      <c r="CH205" s="55"/>
      <c r="CI205" s="55"/>
      <c r="CJ205" s="55"/>
      <c r="CK205" s="55"/>
      <c r="CL205" s="55"/>
      <c r="CM205" s="55"/>
      <c r="CN205" s="55"/>
      <c r="CO205" s="55"/>
      <c r="CP205" s="55"/>
      <c r="CQ205" s="55"/>
    </row>
    <row r="206" spans="1:95" s="96" customForma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55"/>
      <c r="CG206" s="55"/>
      <c r="CH206" s="55"/>
      <c r="CI206" s="55"/>
      <c r="CJ206" s="55"/>
      <c r="CK206" s="55"/>
      <c r="CL206" s="55"/>
      <c r="CM206" s="55"/>
      <c r="CN206" s="55"/>
      <c r="CO206" s="55"/>
      <c r="CP206" s="55"/>
      <c r="CQ206" s="55"/>
    </row>
    <row r="207" spans="1:95" s="96" customForma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</row>
    <row r="208" spans="1:95" s="96" customForma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55"/>
      <c r="CG208" s="55"/>
      <c r="CH208" s="55"/>
      <c r="CI208" s="55"/>
      <c r="CJ208" s="55"/>
      <c r="CK208" s="55"/>
      <c r="CL208" s="55"/>
      <c r="CM208" s="55"/>
      <c r="CN208" s="55"/>
      <c r="CO208" s="55"/>
      <c r="CP208" s="55"/>
      <c r="CQ208" s="55"/>
    </row>
    <row r="209" spans="1:95" s="96" customForma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  <c r="CG209" s="55"/>
      <c r="CH209" s="55"/>
      <c r="CI209" s="55"/>
      <c r="CJ209" s="55"/>
      <c r="CK209" s="55"/>
      <c r="CL209" s="55"/>
      <c r="CM209" s="55"/>
      <c r="CN209" s="55"/>
      <c r="CO209" s="55"/>
      <c r="CP209" s="55"/>
      <c r="CQ209" s="55"/>
    </row>
    <row r="210" spans="1:95" s="96" customForma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55"/>
      <c r="CG210" s="55"/>
      <c r="CH210" s="55"/>
      <c r="CI210" s="55"/>
      <c r="CJ210" s="55"/>
      <c r="CK210" s="55"/>
      <c r="CL210" s="55"/>
      <c r="CM210" s="55"/>
      <c r="CN210" s="55"/>
      <c r="CO210" s="55"/>
      <c r="CP210" s="55"/>
      <c r="CQ210" s="55"/>
    </row>
    <row r="211" spans="1:95" s="96" customForma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  <c r="CG211" s="55"/>
      <c r="CH211" s="55"/>
      <c r="CI211" s="55"/>
      <c r="CJ211" s="55"/>
      <c r="CK211" s="55"/>
      <c r="CL211" s="55"/>
      <c r="CM211" s="55"/>
      <c r="CN211" s="55"/>
      <c r="CO211" s="55"/>
      <c r="CP211" s="55"/>
      <c r="CQ211" s="55"/>
    </row>
    <row r="212" spans="1:95" s="96" customForma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  <c r="CF212" s="55"/>
      <c r="CG212" s="55"/>
      <c r="CH212" s="55"/>
      <c r="CI212" s="55"/>
      <c r="CJ212" s="55"/>
      <c r="CK212" s="55"/>
      <c r="CL212" s="55"/>
      <c r="CM212" s="55"/>
      <c r="CN212" s="55"/>
      <c r="CO212" s="55"/>
      <c r="CP212" s="55"/>
      <c r="CQ212" s="55"/>
    </row>
    <row r="213" spans="1:95" s="96" customForma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55"/>
      <c r="CG213" s="55"/>
      <c r="CH213" s="55"/>
      <c r="CI213" s="55"/>
      <c r="CJ213" s="55"/>
      <c r="CK213" s="55"/>
      <c r="CL213" s="55"/>
      <c r="CM213" s="55"/>
      <c r="CN213" s="55"/>
      <c r="CO213" s="55"/>
      <c r="CP213" s="55"/>
      <c r="CQ213" s="55"/>
    </row>
    <row r="214" spans="1:95" s="96" customForma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  <c r="CG214" s="55"/>
      <c r="CH214" s="55"/>
      <c r="CI214" s="55"/>
      <c r="CJ214" s="55"/>
      <c r="CK214" s="55"/>
      <c r="CL214" s="55"/>
      <c r="CM214" s="55"/>
      <c r="CN214" s="55"/>
      <c r="CO214" s="55"/>
      <c r="CP214" s="55"/>
      <c r="CQ214" s="55"/>
    </row>
    <row r="215" spans="1:95" s="96" customForma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</row>
    <row r="216" spans="1:95" s="96" customForma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  <c r="CG216" s="55"/>
      <c r="CH216" s="55"/>
      <c r="CI216" s="55"/>
      <c r="CJ216" s="55"/>
      <c r="CK216" s="55"/>
      <c r="CL216" s="55"/>
      <c r="CM216" s="55"/>
      <c r="CN216" s="55"/>
      <c r="CO216" s="55"/>
      <c r="CP216" s="55"/>
      <c r="CQ216" s="55"/>
    </row>
    <row r="217" spans="1:95" s="96" customForma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</row>
    <row r="218" spans="1:95" s="96" customForma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55"/>
      <c r="CG218" s="55"/>
      <c r="CH218" s="55"/>
      <c r="CI218" s="55"/>
      <c r="CJ218" s="55"/>
      <c r="CK218" s="55"/>
      <c r="CL218" s="55"/>
      <c r="CM218" s="55"/>
      <c r="CN218" s="55"/>
      <c r="CO218" s="55"/>
      <c r="CP218" s="55"/>
      <c r="CQ218" s="55"/>
    </row>
    <row r="219" spans="1:95" s="96" customForma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  <c r="CG219" s="55"/>
      <c r="CH219" s="55"/>
      <c r="CI219" s="55"/>
      <c r="CJ219" s="55"/>
      <c r="CK219" s="55"/>
      <c r="CL219" s="55"/>
      <c r="CM219" s="55"/>
      <c r="CN219" s="55"/>
      <c r="CO219" s="55"/>
      <c r="CP219" s="55"/>
      <c r="CQ219" s="55"/>
    </row>
    <row r="220" spans="1:95" s="96" customForma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55"/>
      <c r="CG220" s="55"/>
      <c r="CH220" s="55"/>
      <c r="CI220" s="55"/>
      <c r="CJ220" s="55"/>
      <c r="CK220" s="55"/>
      <c r="CL220" s="55"/>
      <c r="CM220" s="55"/>
      <c r="CN220" s="55"/>
      <c r="CO220" s="55"/>
      <c r="CP220" s="55"/>
      <c r="CQ220" s="55"/>
    </row>
    <row r="221" spans="1:95" s="96" customForma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55"/>
      <c r="CG221" s="55"/>
      <c r="CH221" s="55"/>
      <c r="CI221" s="55"/>
      <c r="CJ221" s="55"/>
      <c r="CK221" s="55"/>
      <c r="CL221" s="55"/>
      <c r="CM221" s="55"/>
      <c r="CN221" s="55"/>
      <c r="CO221" s="55"/>
      <c r="CP221" s="55"/>
      <c r="CQ221" s="55"/>
    </row>
    <row r="222" spans="1:95" s="96" customForma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55"/>
      <c r="CG222" s="55"/>
      <c r="CH222" s="55"/>
      <c r="CI222" s="55"/>
      <c r="CJ222" s="55"/>
      <c r="CK222" s="55"/>
      <c r="CL222" s="55"/>
      <c r="CM222" s="55"/>
      <c r="CN222" s="55"/>
      <c r="CO222" s="55"/>
      <c r="CP222" s="55"/>
      <c r="CQ222" s="55"/>
    </row>
    <row r="223" spans="1:95" s="96" customForma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  <c r="CG223" s="55"/>
      <c r="CH223" s="55"/>
      <c r="CI223" s="55"/>
      <c r="CJ223" s="55"/>
      <c r="CK223" s="55"/>
      <c r="CL223" s="55"/>
      <c r="CM223" s="55"/>
      <c r="CN223" s="55"/>
      <c r="CO223" s="55"/>
      <c r="CP223" s="55"/>
      <c r="CQ223" s="55"/>
    </row>
    <row r="224" spans="1:95" s="96" customForma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  <c r="CG224" s="55"/>
      <c r="CH224" s="55"/>
      <c r="CI224" s="55"/>
      <c r="CJ224" s="55"/>
      <c r="CK224" s="55"/>
      <c r="CL224" s="55"/>
      <c r="CM224" s="55"/>
      <c r="CN224" s="55"/>
      <c r="CO224" s="55"/>
      <c r="CP224" s="55"/>
      <c r="CQ224" s="55"/>
    </row>
    <row r="225" spans="1:95" s="96" customForma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  <c r="CF225" s="55"/>
      <c r="CG225" s="55"/>
      <c r="CH225" s="55"/>
      <c r="CI225" s="55"/>
      <c r="CJ225" s="55"/>
      <c r="CK225" s="55"/>
      <c r="CL225" s="55"/>
      <c r="CM225" s="55"/>
      <c r="CN225" s="55"/>
      <c r="CO225" s="55"/>
      <c r="CP225" s="55"/>
      <c r="CQ225" s="55"/>
    </row>
    <row r="226" spans="1:95" s="96" customForma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55"/>
      <c r="CG226" s="55"/>
      <c r="CH226" s="55"/>
      <c r="CI226" s="55"/>
      <c r="CJ226" s="55"/>
      <c r="CK226" s="55"/>
      <c r="CL226" s="55"/>
      <c r="CM226" s="55"/>
      <c r="CN226" s="55"/>
      <c r="CO226" s="55"/>
      <c r="CP226" s="55"/>
      <c r="CQ226" s="55"/>
    </row>
    <row r="227" spans="1:95" s="96" customForma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  <c r="CG227" s="55"/>
      <c r="CH227" s="55"/>
      <c r="CI227" s="55"/>
      <c r="CJ227" s="55"/>
      <c r="CK227" s="55"/>
      <c r="CL227" s="55"/>
      <c r="CM227" s="55"/>
      <c r="CN227" s="55"/>
      <c r="CO227" s="55"/>
      <c r="CP227" s="55"/>
      <c r="CQ227" s="55"/>
    </row>
    <row r="228" spans="1:95" s="96" customForma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</row>
    <row r="229" spans="1:95" s="96" customForma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</row>
    <row r="230" spans="1:95" s="96" customForma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</row>
    <row r="231" spans="1:95" s="96" customForma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</row>
    <row r="232" spans="1:95" s="96" customForma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</row>
    <row r="233" spans="1:95" s="96" customForma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</row>
    <row r="234" spans="1:95" s="96" customForma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</row>
    <row r="235" spans="1:95" s="96" customForma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</row>
    <row r="236" spans="1:95" s="96" customForma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</row>
    <row r="237" spans="1:95" s="96" customForma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</row>
    <row r="238" spans="1:95" s="96" customForma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</row>
    <row r="239" spans="1:95" s="96" customForma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</row>
    <row r="240" spans="1:95" s="96" customForma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</row>
    <row r="241" spans="1:80" s="96" customForma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</row>
    <row r="242" spans="1:80" s="96" customForma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</row>
    <row r="243" spans="1:80" s="96" customForma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</row>
    <row r="244" spans="1:80" s="96" customForma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</row>
    <row r="245" spans="1:80" s="96" customForma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</row>
    <row r="246" spans="1:80" s="96" customForma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</row>
    <row r="247" spans="1:80" s="96" customForma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</row>
    <row r="248" spans="1:80" s="96" customForma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</row>
    <row r="249" spans="1:80" s="96" customForma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</row>
    <row r="250" spans="1:80" s="96" customForma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</row>
    <row r="251" spans="1:80" s="96" customForma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</row>
    <row r="252" spans="1:80" s="96" customForma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</row>
    <row r="253" spans="1:80" s="96" customForma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</row>
    <row r="254" spans="1:80" s="96" customForma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  <c r="BP254" s="55"/>
      <c r="BQ254" s="55"/>
      <c r="BR254" s="55"/>
      <c r="BS254" s="55"/>
      <c r="BT254" s="55"/>
      <c r="BU254" s="55"/>
      <c r="BV254" s="55"/>
      <c r="BW254" s="55"/>
      <c r="BX254" s="55"/>
      <c r="BY254" s="55"/>
      <c r="BZ254" s="55"/>
      <c r="CA254" s="55"/>
      <c r="CB254" s="55"/>
    </row>
    <row r="255" spans="1:80" s="96" customForma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55"/>
      <c r="BS255" s="55"/>
      <c r="BT255" s="55"/>
      <c r="BU255" s="55"/>
      <c r="BV255" s="55"/>
      <c r="BW255" s="55"/>
      <c r="BX255" s="55"/>
      <c r="BY255" s="55"/>
      <c r="BZ255" s="55"/>
      <c r="CA255" s="55"/>
      <c r="CB255" s="55"/>
    </row>
    <row r="256" spans="1:80" s="96" customForma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  <c r="BP256" s="55"/>
      <c r="BQ256" s="55"/>
      <c r="BR256" s="55"/>
      <c r="BS256" s="55"/>
      <c r="BT256" s="55"/>
      <c r="BU256" s="55"/>
      <c r="BV256" s="55"/>
      <c r="BW256" s="55"/>
      <c r="BX256" s="55"/>
      <c r="BY256" s="55"/>
      <c r="BZ256" s="55"/>
      <c r="CA256" s="55"/>
      <c r="CB256" s="55"/>
    </row>
    <row r="257" spans="1:80" s="96" customForma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55"/>
      <c r="BS257" s="55"/>
      <c r="BT257" s="55"/>
      <c r="BU257" s="55"/>
      <c r="BV257" s="55"/>
      <c r="BW257" s="55"/>
      <c r="BX257" s="55"/>
      <c r="BY257" s="55"/>
      <c r="BZ257" s="55"/>
      <c r="CA257" s="55"/>
      <c r="CB257" s="55"/>
    </row>
    <row r="258" spans="1:80" s="96" customForma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55"/>
      <c r="BS258" s="55"/>
      <c r="BT258" s="55"/>
      <c r="BU258" s="55"/>
      <c r="BV258" s="55"/>
      <c r="BW258" s="55"/>
      <c r="BX258" s="55"/>
      <c r="BY258" s="55"/>
      <c r="BZ258" s="55"/>
      <c r="CA258" s="55"/>
      <c r="CB258" s="55"/>
    </row>
    <row r="259" spans="1:80" s="96" customForma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  <c r="BP259" s="55"/>
      <c r="BQ259" s="55"/>
      <c r="BR259" s="55"/>
      <c r="BS259" s="55"/>
      <c r="BT259" s="55"/>
      <c r="BU259" s="55"/>
      <c r="BV259" s="55"/>
      <c r="BW259" s="55"/>
      <c r="BX259" s="55"/>
      <c r="BY259" s="55"/>
      <c r="BZ259" s="55"/>
      <c r="CA259" s="55"/>
      <c r="CB259" s="55"/>
    </row>
    <row r="260" spans="1:80" s="96" customForma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</row>
    <row r="261" spans="1:80" s="96" customForma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55"/>
      <c r="BV261" s="55"/>
      <c r="BW261" s="55"/>
      <c r="BX261" s="55"/>
      <c r="BY261" s="55"/>
      <c r="BZ261" s="55"/>
      <c r="CA261" s="55"/>
      <c r="CB261" s="55"/>
    </row>
    <row r="262" spans="1:80" s="96" customForma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55"/>
      <c r="BV262" s="55"/>
      <c r="BW262" s="55"/>
      <c r="BX262" s="55"/>
      <c r="BY262" s="55"/>
      <c r="BZ262" s="55"/>
      <c r="CA262" s="55"/>
      <c r="CB262" s="55"/>
    </row>
    <row r="263" spans="1:80" s="96" customForma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55"/>
      <c r="BV263" s="55"/>
      <c r="BW263" s="55"/>
      <c r="BX263" s="55"/>
      <c r="BY263" s="55"/>
      <c r="BZ263" s="55"/>
      <c r="CA263" s="55"/>
      <c r="CB263" s="55"/>
    </row>
    <row r="264" spans="1:80" s="96" customForma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55"/>
      <c r="BV264" s="55"/>
      <c r="BW264" s="55"/>
      <c r="BX264" s="55"/>
      <c r="BY264" s="55"/>
      <c r="BZ264" s="55"/>
      <c r="CA264" s="55"/>
      <c r="CB264" s="55"/>
    </row>
    <row r="265" spans="1:80" s="96" customForma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55"/>
      <c r="BV265" s="55"/>
      <c r="BW265" s="55"/>
      <c r="BX265" s="55"/>
      <c r="BY265" s="55"/>
      <c r="BZ265" s="55"/>
      <c r="CA265" s="55"/>
      <c r="CB265" s="55"/>
    </row>
    <row r="266" spans="1:80" s="96" customForma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55"/>
      <c r="BV266" s="55"/>
      <c r="BW266" s="55"/>
      <c r="BX266" s="55"/>
      <c r="BY266" s="55"/>
      <c r="BZ266" s="55"/>
      <c r="CA266" s="55"/>
      <c r="CB266" s="55"/>
    </row>
    <row r="267" spans="1:80" s="96" customForma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55"/>
      <c r="BV267" s="55"/>
      <c r="BW267" s="55"/>
      <c r="BX267" s="55"/>
      <c r="BY267" s="55"/>
      <c r="BZ267" s="55"/>
      <c r="CA267" s="55"/>
      <c r="CB267" s="55"/>
    </row>
    <row r="268" spans="1:80" s="96" customForma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55"/>
      <c r="BV268" s="55"/>
      <c r="BW268" s="55"/>
      <c r="BX268" s="55"/>
      <c r="BY268" s="55"/>
      <c r="BZ268" s="55"/>
      <c r="CA268" s="55"/>
      <c r="CB268" s="55"/>
    </row>
    <row r="269" spans="1:80" s="96" customForma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55"/>
      <c r="BV269" s="55"/>
      <c r="BW269" s="55"/>
      <c r="BX269" s="55"/>
      <c r="BY269" s="55"/>
      <c r="BZ269" s="55"/>
      <c r="CA269" s="55"/>
      <c r="CB269" s="55"/>
    </row>
    <row r="270" spans="1:80" s="96" customForma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55"/>
      <c r="BV270" s="55"/>
      <c r="BW270" s="55"/>
      <c r="BX270" s="55"/>
      <c r="BY270" s="55"/>
      <c r="BZ270" s="55"/>
      <c r="CA270" s="55"/>
      <c r="CB270" s="55"/>
    </row>
    <row r="271" spans="1:80" s="96" customForma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55"/>
      <c r="BV271" s="55"/>
      <c r="BW271" s="55"/>
      <c r="BX271" s="55"/>
      <c r="BY271" s="55"/>
      <c r="BZ271" s="55"/>
      <c r="CA271" s="55"/>
      <c r="CB271" s="55"/>
    </row>
    <row r="272" spans="1:80" s="96" customForma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55"/>
      <c r="BV272" s="55"/>
      <c r="BW272" s="55"/>
      <c r="BX272" s="55"/>
      <c r="BY272" s="55"/>
      <c r="BZ272" s="55"/>
      <c r="CA272" s="55"/>
      <c r="CB272" s="55"/>
    </row>
    <row r="273" spans="1:80" s="96" customForma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55"/>
      <c r="BV273" s="55"/>
      <c r="BW273" s="55"/>
      <c r="BX273" s="55"/>
      <c r="BY273" s="55"/>
      <c r="BZ273" s="55"/>
      <c r="CA273" s="55"/>
      <c r="CB273" s="55"/>
    </row>
    <row r="274" spans="1:80" s="96" customForma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</row>
    <row r="275" spans="1:80" s="96" customForma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</row>
    <row r="276" spans="1:80" s="96" customForma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55"/>
      <c r="BV276" s="55"/>
      <c r="BW276" s="55"/>
      <c r="BX276" s="55"/>
      <c r="BY276" s="55"/>
      <c r="BZ276" s="55"/>
      <c r="CA276" s="55"/>
      <c r="CB276" s="55"/>
    </row>
    <row r="277" spans="1:80" s="96" customForma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</row>
    <row r="278" spans="1:80" s="96" customForma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</row>
    <row r="279" spans="1:80" s="96" customForma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55"/>
      <c r="BV279" s="55"/>
      <c r="BW279" s="55"/>
      <c r="BX279" s="55"/>
      <c r="BY279" s="55"/>
      <c r="BZ279" s="55"/>
      <c r="CA279" s="55"/>
      <c r="CB279" s="55"/>
    </row>
    <row r="280" spans="1:80" s="96" customForma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55"/>
      <c r="BV280" s="55"/>
      <c r="BW280" s="55"/>
      <c r="BX280" s="55"/>
      <c r="BY280" s="55"/>
      <c r="BZ280" s="55"/>
      <c r="CA280" s="55"/>
      <c r="CB280" s="55"/>
    </row>
    <row r="281" spans="1:80" s="96" customForma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55"/>
      <c r="BV281" s="55"/>
      <c r="BW281" s="55"/>
      <c r="BX281" s="55"/>
      <c r="BY281" s="55"/>
      <c r="BZ281" s="55"/>
      <c r="CA281" s="55"/>
      <c r="CB281" s="55"/>
    </row>
    <row r="282" spans="1:80" s="96" customForma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55"/>
      <c r="BV282" s="55"/>
      <c r="BW282" s="55"/>
      <c r="BX282" s="55"/>
      <c r="BY282" s="55"/>
      <c r="BZ282" s="55"/>
      <c r="CA282" s="55"/>
      <c r="CB282" s="55"/>
    </row>
    <row r="283" spans="1:80" s="96" customForma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55"/>
      <c r="BV283" s="55"/>
      <c r="BW283" s="55"/>
      <c r="BX283" s="55"/>
      <c r="BY283" s="55"/>
      <c r="BZ283" s="55"/>
      <c r="CA283" s="55"/>
      <c r="CB283" s="55"/>
    </row>
    <row r="284" spans="1:80" s="96" customForma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55"/>
      <c r="BV284" s="55"/>
      <c r="BW284" s="55"/>
      <c r="BX284" s="55"/>
      <c r="BY284" s="55"/>
      <c r="BZ284" s="55"/>
      <c r="CA284" s="55"/>
      <c r="CB284" s="55"/>
    </row>
    <row r="285" spans="1:80" s="96" customForma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55"/>
      <c r="BV285" s="55"/>
      <c r="BW285" s="55"/>
      <c r="BX285" s="55"/>
      <c r="BY285" s="55"/>
      <c r="BZ285" s="55"/>
      <c r="CA285" s="55"/>
      <c r="CB285" s="55"/>
    </row>
    <row r="286" spans="1:80" s="96" customForma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55"/>
      <c r="BV286" s="55"/>
      <c r="BW286" s="55"/>
      <c r="BX286" s="55"/>
      <c r="BY286" s="55"/>
      <c r="BZ286" s="55"/>
      <c r="CA286" s="55"/>
      <c r="CB286" s="55"/>
    </row>
    <row r="287" spans="1:80" s="96" customForma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55"/>
      <c r="BV287" s="55"/>
      <c r="BW287" s="55"/>
      <c r="BX287" s="55"/>
      <c r="BY287" s="55"/>
      <c r="BZ287" s="55"/>
      <c r="CA287" s="55"/>
      <c r="CB287" s="55"/>
    </row>
    <row r="288" spans="1:80" s="96" customForma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55"/>
      <c r="BV288" s="55"/>
      <c r="BW288" s="55"/>
      <c r="BX288" s="55"/>
      <c r="BY288" s="55"/>
      <c r="BZ288" s="55"/>
      <c r="CA288" s="55"/>
      <c r="CB288" s="55"/>
    </row>
    <row r="289" spans="1:80" s="96" customForma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55"/>
      <c r="BV289" s="55"/>
      <c r="BW289" s="55"/>
      <c r="BX289" s="55"/>
      <c r="BY289" s="55"/>
      <c r="BZ289" s="55"/>
      <c r="CA289" s="55"/>
      <c r="CB289" s="55"/>
    </row>
    <row r="290" spans="1:80" s="96" customForma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55"/>
      <c r="BV290" s="55"/>
      <c r="BW290" s="55"/>
      <c r="BX290" s="55"/>
      <c r="BY290" s="55"/>
      <c r="BZ290" s="55"/>
      <c r="CA290" s="55"/>
      <c r="CB290" s="55"/>
    </row>
    <row r="291" spans="1:80" s="96" customForma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55"/>
      <c r="BV291" s="55"/>
      <c r="BW291" s="55"/>
      <c r="BX291" s="55"/>
      <c r="BY291" s="55"/>
      <c r="BZ291" s="55"/>
      <c r="CA291" s="55"/>
      <c r="CB291" s="55"/>
    </row>
    <row r="292" spans="1:80" s="96" customForma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55"/>
      <c r="BV292" s="55"/>
      <c r="BW292" s="55"/>
      <c r="BX292" s="55"/>
      <c r="BY292" s="55"/>
      <c r="BZ292" s="55"/>
      <c r="CA292" s="55"/>
      <c r="CB292" s="55"/>
    </row>
    <row r="293" spans="1:80" s="96" customForma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</row>
    <row r="294" spans="1:80" s="96" customForma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55"/>
      <c r="BV294" s="55"/>
      <c r="BW294" s="55"/>
      <c r="BX294" s="55"/>
      <c r="BY294" s="55"/>
      <c r="BZ294" s="55"/>
      <c r="CA294" s="55"/>
      <c r="CB294" s="55"/>
    </row>
    <row r="295" spans="1:80" s="96" customForma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55"/>
      <c r="BV295" s="55"/>
      <c r="BW295" s="55"/>
      <c r="BX295" s="55"/>
      <c r="BY295" s="55"/>
      <c r="BZ295" s="55"/>
      <c r="CA295" s="55"/>
      <c r="CB295" s="55"/>
    </row>
    <row r="296" spans="1:80" s="96" customForma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55"/>
      <c r="BV296" s="55"/>
      <c r="BW296" s="55"/>
      <c r="BX296" s="55"/>
      <c r="BY296" s="55"/>
      <c r="BZ296" s="55"/>
      <c r="CA296" s="55"/>
      <c r="CB296" s="55"/>
    </row>
    <row r="297" spans="1:80" s="96" customForma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55"/>
      <c r="BV297" s="55"/>
      <c r="BW297" s="55"/>
      <c r="BX297" s="55"/>
      <c r="BY297" s="55"/>
      <c r="BZ297" s="55"/>
      <c r="CA297" s="55"/>
      <c r="CB297" s="55"/>
    </row>
    <row r="298" spans="1:80" s="96" customForma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55"/>
      <c r="BV298" s="55"/>
      <c r="BW298" s="55"/>
      <c r="BX298" s="55"/>
      <c r="BY298" s="55"/>
      <c r="BZ298" s="55"/>
      <c r="CA298" s="55"/>
      <c r="CB298" s="55"/>
    </row>
    <row r="299" spans="1:80" s="96" customForma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55"/>
      <c r="BV299" s="55"/>
      <c r="BW299" s="55"/>
      <c r="BX299" s="55"/>
      <c r="BY299" s="55"/>
      <c r="BZ299" s="55"/>
      <c r="CA299" s="55"/>
      <c r="CB299" s="55"/>
    </row>
    <row r="300" spans="1:80" s="96" customForma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55"/>
      <c r="BV300" s="55"/>
      <c r="BW300" s="55"/>
      <c r="BX300" s="55"/>
      <c r="BY300" s="55"/>
      <c r="BZ300" s="55"/>
      <c r="CA300" s="55"/>
      <c r="CB300" s="55"/>
    </row>
    <row r="301" spans="1:80" s="96" customForma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55"/>
      <c r="BV301" s="55"/>
      <c r="BW301" s="55"/>
      <c r="BX301" s="55"/>
      <c r="BY301" s="55"/>
      <c r="BZ301" s="55"/>
      <c r="CA301" s="55"/>
      <c r="CB301" s="55"/>
    </row>
    <row r="302" spans="1:80" s="96" customForma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55"/>
      <c r="BV302" s="55"/>
      <c r="BW302" s="55"/>
      <c r="BX302" s="55"/>
      <c r="BY302" s="55"/>
      <c r="BZ302" s="55"/>
      <c r="CA302" s="55"/>
      <c r="CB302" s="55"/>
    </row>
    <row r="303" spans="1:80" s="96" customForma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55"/>
      <c r="BV303" s="55"/>
      <c r="BW303" s="55"/>
      <c r="BX303" s="55"/>
      <c r="BY303" s="55"/>
      <c r="BZ303" s="55"/>
      <c r="CA303" s="55"/>
      <c r="CB303" s="55"/>
    </row>
    <row r="304" spans="1:80" s="96" customForma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55"/>
      <c r="BV304" s="55"/>
      <c r="BW304" s="55"/>
      <c r="BX304" s="55"/>
      <c r="BY304" s="55"/>
      <c r="BZ304" s="55"/>
      <c r="CA304" s="55"/>
      <c r="CB304" s="55"/>
    </row>
    <row r="305" spans="1:80" s="96" customForma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</row>
    <row r="306" spans="1:80" s="96" customForma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55"/>
      <c r="BV306" s="55"/>
      <c r="BW306" s="55"/>
      <c r="BX306" s="55"/>
      <c r="BY306" s="55"/>
      <c r="BZ306" s="55"/>
      <c r="CA306" s="55"/>
      <c r="CB306" s="55"/>
    </row>
    <row r="307" spans="1:80" s="96" customForma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55"/>
      <c r="BV307" s="55"/>
      <c r="BW307" s="55"/>
      <c r="BX307" s="55"/>
      <c r="BY307" s="55"/>
      <c r="BZ307" s="55"/>
      <c r="CA307" s="55"/>
      <c r="CB307" s="55"/>
    </row>
    <row r="308" spans="1:80" s="96" customForma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55"/>
      <c r="BV308" s="55"/>
      <c r="BW308" s="55"/>
      <c r="BX308" s="55"/>
      <c r="BY308" s="55"/>
      <c r="BZ308" s="55"/>
      <c r="CA308" s="55"/>
      <c r="CB308" s="55"/>
    </row>
    <row r="309" spans="1:80" s="96" customForma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55"/>
      <c r="BV309" s="55"/>
      <c r="BW309" s="55"/>
      <c r="BX309" s="55"/>
      <c r="BY309" s="55"/>
      <c r="BZ309" s="55"/>
      <c r="CA309" s="55"/>
      <c r="CB309" s="55"/>
    </row>
    <row r="310" spans="1:80" s="96" customForma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</row>
    <row r="311" spans="1:80" s="96" customForma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55"/>
      <c r="BV311" s="55"/>
      <c r="BW311" s="55"/>
      <c r="BX311" s="55"/>
      <c r="BY311" s="55"/>
      <c r="BZ311" s="55"/>
      <c r="CA311" s="55"/>
      <c r="CB311" s="55"/>
    </row>
    <row r="312" spans="1:80" s="96" customForma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</row>
    <row r="313" spans="1:80" s="96" customForma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55"/>
      <c r="BV313" s="55"/>
      <c r="BW313" s="55"/>
      <c r="BX313" s="55"/>
      <c r="BY313" s="55"/>
      <c r="BZ313" s="55"/>
      <c r="CA313" s="55"/>
      <c r="CB313" s="55"/>
    </row>
    <row r="314" spans="1:80" s="96" customForma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55"/>
      <c r="BV314" s="55"/>
      <c r="BW314" s="55"/>
      <c r="BX314" s="55"/>
      <c r="BY314" s="55"/>
      <c r="BZ314" s="55"/>
      <c r="CA314" s="55"/>
      <c r="CB314" s="55"/>
    </row>
    <row r="315" spans="1:80" s="96" customForma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55"/>
      <c r="BV315" s="55"/>
      <c r="BW315" s="55"/>
      <c r="BX315" s="55"/>
      <c r="BY315" s="55"/>
      <c r="BZ315" s="55"/>
      <c r="CA315" s="55"/>
      <c r="CB315" s="55"/>
    </row>
    <row r="316" spans="1:80" s="96" customForma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55"/>
      <c r="BV316" s="55"/>
      <c r="BW316" s="55"/>
      <c r="BX316" s="55"/>
      <c r="BY316" s="55"/>
      <c r="BZ316" s="55"/>
      <c r="CA316" s="55"/>
      <c r="CB316" s="55"/>
    </row>
    <row r="317" spans="1:80" s="96" customForma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55"/>
      <c r="BV317" s="55"/>
      <c r="BW317" s="55"/>
      <c r="BX317" s="55"/>
      <c r="BY317" s="55"/>
      <c r="BZ317" s="55"/>
      <c r="CA317" s="55"/>
      <c r="CB317" s="55"/>
    </row>
    <row r="318" spans="1:80" s="96" customForma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</row>
    <row r="319" spans="1:80" s="96" customForma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55"/>
      <c r="BV319" s="55"/>
      <c r="BW319" s="55"/>
      <c r="BX319" s="55"/>
      <c r="BY319" s="55"/>
      <c r="BZ319" s="55"/>
      <c r="CA319" s="55"/>
      <c r="CB319" s="55"/>
    </row>
    <row r="320" spans="1:80" s="96" customForma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</row>
    <row r="321" spans="1:80" s="96" customForma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</row>
    <row r="322" spans="1:80" s="96" customForma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55"/>
      <c r="BV322" s="55"/>
      <c r="BW322" s="55"/>
      <c r="BX322" s="55"/>
      <c r="BY322" s="55"/>
      <c r="BZ322" s="55"/>
      <c r="CA322" s="55"/>
      <c r="CB322" s="55"/>
    </row>
    <row r="323" spans="1:80" s="96" customForma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55"/>
      <c r="BV323" s="55"/>
      <c r="BW323" s="55"/>
      <c r="BX323" s="55"/>
      <c r="BY323" s="55"/>
      <c r="BZ323" s="55"/>
      <c r="CA323" s="55"/>
      <c r="CB323" s="55"/>
    </row>
    <row r="324" spans="1:80" s="96" customForma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</row>
    <row r="325" spans="1:80" s="96" customForma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</row>
    <row r="326" spans="1:80" s="96" customForma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</row>
    <row r="327" spans="1:80" s="96" customForma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</row>
    <row r="328" spans="1:80" s="96" customForma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</row>
    <row r="329" spans="1:80" s="96" customForma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55"/>
      <c r="BV329" s="55"/>
      <c r="BW329" s="55"/>
      <c r="BX329" s="55"/>
      <c r="BY329" s="55"/>
      <c r="BZ329" s="55"/>
      <c r="CA329" s="55"/>
      <c r="CB329" s="55"/>
    </row>
    <row r="330" spans="1:80" s="96" customForma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55"/>
      <c r="BV330" s="55"/>
      <c r="BW330" s="55"/>
      <c r="BX330" s="55"/>
      <c r="BY330" s="55"/>
      <c r="BZ330" s="55"/>
      <c r="CA330" s="55"/>
      <c r="CB330" s="55"/>
    </row>
    <row r="331" spans="1:80" s="96" customForma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55"/>
      <c r="BV331" s="55"/>
      <c r="BW331" s="55"/>
      <c r="BX331" s="55"/>
      <c r="BY331" s="55"/>
      <c r="BZ331" s="55"/>
      <c r="CA331" s="55"/>
      <c r="CB331" s="55"/>
    </row>
    <row r="332" spans="1:80" s="96" customForma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55"/>
      <c r="BV332" s="55"/>
      <c r="BW332" s="55"/>
      <c r="BX332" s="55"/>
      <c r="BY332" s="55"/>
      <c r="BZ332" s="55"/>
      <c r="CA332" s="55"/>
      <c r="CB332" s="55"/>
    </row>
    <row r="333" spans="1:80" s="96" customForma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</row>
    <row r="334" spans="1:80" s="96" customForma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</row>
    <row r="335" spans="1:80" s="96" customForma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</row>
    <row r="336" spans="1:80" s="96" customForma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</row>
    <row r="337" spans="1:80" s="96" customForma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</row>
    <row r="338" spans="1:80" s="96" customForma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</row>
    <row r="339" spans="1:80" s="96" customForma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</row>
    <row r="340" spans="1:80" s="96" customForma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55"/>
      <c r="BV340" s="55"/>
      <c r="BW340" s="55"/>
      <c r="BX340" s="55"/>
      <c r="BY340" s="55"/>
      <c r="BZ340" s="55"/>
      <c r="CA340" s="55"/>
      <c r="CB340" s="55"/>
    </row>
    <row r="341" spans="1:80" s="96" customForma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</row>
    <row r="342" spans="1:80" s="96" customForma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55"/>
      <c r="BV342" s="55"/>
      <c r="BW342" s="55"/>
      <c r="BX342" s="55"/>
      <c r="BY342" s="55"/>
      <c r="BZ342" s="55"/>
      <c r="CA342" s="55"/>
      <c r="CB342" s="55"/>
    </row>
    <row r="343" spans="1:80" s="96" customForma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55"/>
      <c r="BV343" s="55"/>
      <c r="BW343" s="55"/>
      <c r="BX343" s="55"/>
      <c r="BY343" s="55"/>
      <c r="BZ343" s="55"/>
      <c r="CA343" s="55"/>
      <c r="CB343" s="55"/>
    </row>
    <row r="344" spans="1:80" s="96" customForma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55"/>
      <c r="BV344" s="55"/>
      <c r="BW344" s="55"/>
      <c r="BX344" s="55"/>
      <c r="BY344" s="55"/>
      <c r="BZ344" s="55"/>
      <c r="CA344" s="55"/>
      <c r="CB344" s="55"/>
    </row>
    <row r="345" spans="1:80" s="96" customForma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</row>
    <row r="346" spans="1:80" s="96" customForma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55"/>
      <c r="BV346" s="55"/>
      <c r="BW346" s="55"/>
      <c r="BX346" s="55"/>
      <c r="BY346" s="55"/>
      <c r="BZ346" s="55"/>
      <c r="CA346" s="55"/>
      <c r="CB346" s="55"/>
    </row>
    <row r="347" spans="1:80" s="96" customForma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</row>
    <row r="348" spans="1:80" s="96" customForma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55"/>
      <c r="BV348" s="55"/>
      <c r="BW348" s="55"/>
      <c r="BX348" s="55"/>
      <c r="BY348" s="55"/>
      <c r="BZ348" s="55"/>
      <c r="CA348" s="55"/>
      <c r="CB348" s="55"/>
    </row>
    <row r="349" spans="1:80" s="96" customForma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</row>
    <row r="350" spans="1:80" s="96" customForma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</row>
    <row r="351" spans="1:80" s="96" customForma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</row>
    <row r="352" spans="1:80" s="96" customForma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BT352" s="55"/>
      <c r="BU352" s="55"/>
      <c r="BV352" s="55"/>
      <c r="BW352" s="55"/>
      <c r="BX352" s="55"/>
      <c r="BY352" s="55"/>
      <c r="BZ352" s="55"/>
      <c r="CA352" s="55"/>
      <c r="CB352" s="55"/>
    </row>
    <row r="353" spans="1:80" s="96" customForma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</row>
    <row r="354" spans="1:80" s="96" customForma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</row>
    <row r="355" spans="1:80" s="96" customForma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BT355" s="55"/>
      <c r="BU355" s="55"/>
      <c r="BV355" s="55"/>
      <c r="BW355" s="55"/>
      <c r="BX355" s="55"/>
      <c r="BY355" s="55"/>
      <c r="BZ355" s="55"/>
      <c r="CA355" s="55"/>
      <c r="CB355" s="55"/>
    </row>
    <row r="356" spans="1:80" s="96" customForma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BT356" s="55"/>
      <c r="BU356" s="55"/>
      <c r="BV356" s="55"/>
      <c r="BW356" s="55"/>
      <c r="BX356" s="55"/>
      <c r="BY356" s="55"/>
      <c r="BZ356" s="55"/>
      <c r="CA356" s="55"/>
      <c r="CB356" s="55"/>
    </row>
    <row r="357" spans="1:80" s="96" customForma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</row>
    <row r="358" spans="1:80" s="96" customForma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</row>
    <row r="359" spans="1:80" s="96" customForma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</row>
    <row r="360" spans="1:80" s="96" customForma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</row>
    <row r="361" spans="1:80" s="96" customForma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</row>
    <row r="362" spans="1:80" s="96" customForma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</row>
    <row r="363" spans="1:80" s="96" customForma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BT363" s="55"/>
      <c r="BU363" s="55"/>
      <c r="BV363" s="55"/>
      <c r="BW363" s="55"/>
      <c r="BX363" s="55"/>
      <c r="BY363" s="55"/>
      <c r="BZ363" s="55"/>
      <c r="CA363" s="55"/>
      <c r="CB363" s="55"/>
    </row>
    <row r="364" spans="1:80" s="96" customForma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BT364" s="55"/>
      <c r="BU364" s="55"/>
      <c r="BV364" s="55"/>
      <c r="BW364" s="55"/>
      <c r="BX364" s="55"/>
      <c r="BY364" s="55"/>
      <c r="BZ364" s="55"/>
      <c r="CA364" s="55"/>
      <c r="CB364" s="55"/>
    </row>
    <row r="365" spans="1:80" s="96" customForma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</row>
    <row r="366" spans="1:80" s="96" customForma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</row>
    <row r="367" spans="1:80" s="96" customForma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</row>
    <row r="368" spans="1:80" s="96" customForma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BT368" s="55"/>
      <c r="BU368" s="55"/>
      <c r="BV368" s="55"/>
      <c r="BW368" s="55"/>
      <c r="BX368" s="55"/>
      <c r="BY368" s="55"/>
      <c r="BZ368" s="55"/>
      <c r="CA368" s="55"/>
      <c r="CB368" s="55"/>
    </row>
    <row r="369" spans="1:80" s="96" customForma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BT369" s="55"/>
      <c r="BU369" s="55"/>
      <c r="BV369" s="55"/>
      <c r="BW369" s="55"/>
      <c r="BX369" s="55"/>
      <c r="BY369" s="55"/>
      <c r="BZ369" s="55"/>
      <c r="CA369" s="55"/>
      <c r="CB369" s="55"/>
    </row>
    <row r="370" spans="1:80" s="96" customForma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</row>
    <row r="371" spans="1:80" s="96" customForma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BT371" s="55"/>
      <c r="BU371" s="55"/>
      <c r="BV371" s="55"/>
      <c r="BW371" s="55"/>
      <c r="BX371" s="55"/>
      <c r="BY371" s="55"/>
      <c r="BZ371" s="55"/>
      <c r="CA371" s="55"/>
      <c r="CB371" s="55"/>
    </row>
    <row r="372" spans="1:80" s="96" customForma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BT372" s="55"/>
      <c r="BU372" s="55"/>
      <c r="BV372" s="55"/>
      <c r="BW372" s="55"/>
      <c r="BX372" s="55"/>
      <c r="BY372" s="55"/>
      <c r="BZ372" s="55"/>
      <c r="CA372" s="55"/>
      <c r="CB372" s="55"/>
    </row>
    <row r="373" spans="1:80" s="96" customForma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</row>
    <row r="374" spans="1:80" s="96" customForma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BT374" s="55"/>
      <c r="BU374" s="55"/>
      <c r="BV374" s="55"/>
      <c r="BW374" s="55"/>
      <c r="BX374" s="55"/>
      <c r="BY374" s="55"/>
      <c r="BZ374" s="55"/>
      <c r="CA374" s="55"/>
      <c r="CB374" s="55"/>
    </row>
    <row r="375" spans="1:80" s="96" customForma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</row>
    <row r="376" spans="1:80" s="96" customForma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</row>
    <row r="377" spans="1:80" s="96" customForma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</row>
    <row r="378" spans="1:80" s="96" customForma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</row>
    <row r="379" spans="1:80" s="96" customForma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BT379" s="55"/>
      <c r="BU379" s="55"/>
      <c r="BV379" s="55"/>
      <c r="BW379" s="55"/>
      <c r="BX379" s="55"/>
      <c r="BY379" s="55"/>
      <c r="BZ379" s="55"/>
      <c r="CA379" s="55"/>
      <c r="CB379" s="55"/>
    </row>
    <row r="380" spans="1:80" s="96" customForma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</row>
    <row r="381" spans="1:80" s="96" customForma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</row>
    <row r="382" spans="1:80" s="96" customForma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BT382" s="55"/>
      <c r="BU382" s="55"/>
      <c r="BV382" s="55"/>
      <c r="BW382" s="55"/>
      <c r="BX382" s="55"/>
      <c r="BY382" s="55"/>
      <c r="BZ382" s="55"/>
      <c r="CA382" s="55"/>
      <c r="CB382" s="55"/>
    </row>
    <row r="383" spans="1:80" s="96" customForma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</row>
    <row r="384" spans="1:80" s="96" customForma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BT384" s="55"/>
      <c r="BU384" s="55"/>
      <c r="BV384" s="55"/>
      <c r="BW384" s="55"/>
      <c r="BX384" s="55"/>
      <c r="BY384" s="55"/>
      <c r="BZ384" s="55"/>
      <c r="CA384" s="55"/>
      <c r="CB384" s="55"/>
    </row>
    <row r="385" spans="1:80" s="96" customForma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BT385" s="55"/>
      <c r="BU385" s="55"/>
      <c r="BV385" s="55"/>
      <c r="BW385" s="55"/>
      <c r="BX385" s="55"/>
      <c r="BY385" s="55"/>
      <c r="BZ385" s="55"/>
      <c r="CA385" s="55"/>
      <c r="CB385" s="55"/>
    </row>
    <row r="386" spans="1:80" s="96" customForma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</row>
    <row r="387" spans="1:80" s="96" customForma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55"/>
      <c r="BS387" s="55"/>
      <c r="BT387" s="55"/>
      <c r="BU387" s="55"/>
      <c r="BV387" s="55"/>
      <c r="BW387" s="55"/>
      <c r="BX387" s="55"/>
      <c r="BY387" s="55"/>
      <c r="BZ387" s="55"/>
      <c r="CA387" s="55"/>
      <c r="CB387" s="55"/>
    </row>
    <row r="388" spans="1:80" s="96" customForma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</row>
    <row r="389" spans="1:80" s="96" customForma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BT389" s="55"/>
      <c r="BU389" s="55"/>
      <c r="BV389" s="55"/>
      <c r="BW389" s="55"/>
      <c r="BX389" s="55"/>
      <c r="BY389" s="55"/>
      <c r="BZ389" s="55"/>
      <c r="CA389" s="55"/>
      <c r="CB389" s="55"/>
    </row>
    <row r="390" spans="1:80" s="96" customForma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55"/>
      <c r="BS390" s="55"/>
      <c r="BT390" s="55"/>
      <c r="BU390" s="55"/>
      <c r="BV390" s="55"/>
      <c r="BW390" s="55"/>
      <c r="BX390" s="55"/>
      <c r="BY390" s="55"/>
      <c r="BZ390" s="55"/>
      <c r="CA390" s="55"/>
      <c r="CB390" s="55"/>
    </row>
    <row r="391" spans="1:80" s="96" customForma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55"/>
      <c r="BS391" s="55"/>
      <c r="BT391" s="55"/>
      <c r="BU391" s="55"/>
      <c r="BV391" s="55"/>
      <c r="BW391" s="55"/>
      <c r="BX391" s="55"/>
      <c r="BY391" s="55"/>
      <c r="BZ391" s="55"/>
      <c r="CA391" s="55"/>
      <c r="CB391" s="55"/>
    </row>
    <row r="392" spans="1:80" s="96" customForma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55"/>
      <c r="BS392" s="55"/>
      <c r="BT392" s="55"/>
      <c r="BU392" s="55"/>
      <c r="BV392" s="55"/>
      <c r="BW392" s="55"/>
      <c r="BX392" s="55"/>
      <c r="BY392" s="55"/>
      <c r="BZ392" s="55"/>
      <c r="CA392" s="55"/>
      <c r="CB392" s="55"/>
    </row>
    <row r="393" spans="1:80" s="96" customForma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55"/>
      <c r="BS393" s="55"/>
      <c r="BT393" s="55"/>
      <c r="BU393" s="55"/>
      <c r="BV393" s="55"/>
      <c r="BW393" s="55"/>
      <c r="BX393" s="55"/>
      <c r="BY393" s="55"/>
      <c r="BZ393" s="55"/>
      <c r="CA393" s="55"/>
      <c r="CB393" s="55"/>
    </row>
    <row r="394" spans="1:80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</row>
  </sheetData>
  <sheetProtection algorithmName="SHA-512" hashValue="0p1ZtSbYI0hUVGLWLyHY+xxl55QBENTN3I9MSwj4RnCs/GtfESBq4qjxjIEg9pM2XDfhM+1O2d+GeV+4f5Sp3A==" saltValue="O9ou/UZxjUcYUpnhnWF0wA==" spinCount="100000" sheet="1" objects="1" scenarios="1"/>
  <mergeCells count="74">
    <mergeCell ref="P31:Q31"/>
    <mergeCell ref="A33:A36"/>
    <mergeCell ref="H6:H7"/>
    <mergeCell ref="E6:F6"/>
    <mergeCell ref="B6:D6"/>
    <mergeCell ref="P16:Q16"/>
    <mergeCell ref="P17:Q17"/>
    <mergeCell ref="P18:Q18"/>
    <mergeCell ref="P19:Q19"/>
    <mergeCell ref="P20:Q20"/>
    <mergeCell ref="P21:Q21"/>
    <mergeCell ref="P22:Q22"/>
    <mergeCell ref="P23:Q23"/>
    <mergeCell ref="P24:Q24"/>
    <mergeCell ref="P26:Q26"/>
    <mergeCell ref="P29:Q29"/>
    <mergeCell ref="P30:Q30"/>
    <mergeCell ref="P14:Q14"/>
    <mergeCell ref="P15:Q15"/>
    <mergeCell ref="P9:Q9"/>
    <mergeCell ref="P10:Q10"/>
    <mergeCell ref="P11:Q11"/>
    <mergeCell ref="P12:Q12"/>
    <mergeCell ref="P25:Q25"/>
    <mergeCell ref="M3:N3"/>
    <mergeCell ref="M4:N4"/>
    <mergeCell ref="M5:N5"/>
    <mergeCell ref="O2:O3"/>
    <mergeCell ref="P8:Q8"/>
    <mergeCell ref="Q6:S6"/>
    <mergeCell ref="P7:Q7"/>
    <mergeCell ref="M2:N2"/>
    <mergeCell ref="K37:L37"/>
    <mergeCell ref="V6:V7"/>
    <mergeCell ref="V8:V9"/>
    <mergeCell ref="V10:V11"/>
    <mergeCell ref="V17:W18"/>
    <mergeCell ref="V20:V21"/>
    <mergeCell ref="V22:V23"/>
    <mergeCell ref="K31:L31"/>
    <mergeCell ref="V14:W15"/>
    <mergeCell ref="L6:N6"/>
    <mergeCell ref="O33:Q36"/>
    <mergeCell ref="R32:T32"/>
    <mergeCell ref="R33:T36"/>
    <mergeCell ref="P27:Q27"/>
    <mergeCell ref="P28:Q28"/>
    <mergeCell ref="P13:Q13"/>
    <mergeCell ref="J2:J3"/>
    <mergeCell ref="K4:L4"/>
    <mergeCell ref="E5:H5"/>
    <mergeCell ref="A6:A7"/>
    <mergeCell ref="K6:K7"/>
    <mergeCell ref="E4:H4"/>
    <mergeCell ref="K5:L5"/>
    <mergeCell ref="G6:G7"/>
    <mergeCell ref="I6:I7"/>
    <mergeCell ref="J6:J7"/>
    <mergeCell ref="K2:L2"/>
    <mergeCell ref="K3:L3"/>
    <mergeCell ref="B1:G3"/>
    <mergeCell ref="F33:G36"/>
    <mergeCell ref="B33:C36"/>
    <mergeCell ref="D33:E36"/>
    <mergeCell ref="D32:E32"/>
    <mergeCell ref="F32:G32"/>
    <mergeCell ref="B32:C32"/>
    <mergeCell ref="L33:N36"/>
    <mergeCell ref="J32:K32"/>
    <mergeCell ref="L32:N32"/>
    <mergeCell ref="O32:Q32"/>
    <mergeCell ref="H32:I32"/>
    <mergeCell ref="H33:I36"/>
    <mergeCell ref="J33:K36"/>
  </mergeCells>
  <conditionalFormatting sqref="L8:N30">
    <cfRule type="cellIs" dxfId="462" priority="14" operator="lessThan">
      <formula>0</formula>
    </cfRule>
  </conditionalFormatting>
  <conditionalFormatting sqref="T8:T30">
    <cfRule type="containsBlanks" dxfId="461" priority="9">
      <formula>LEN(TRIM(T8))=0</formula>
    </cfRule>
  </conditionalFormatting>
  <conditionalFormatting sqref="K8:K30 B8:I30">
    <cfRule type="cellIs" dxfId="460" priority="8" operator="lessThan">
      <formula>0</formula>
    </cfRule>
  </conditionalFormatting>
  <conditionalFormatting sqref="B33 L33 O33:Q36">
    <cfRule type="cellIs" dxfId="459" priority="7" operator="lessThan">
      <formula>0</formula>
    </cfRule>
  </conditionalFormatting>
  <conditionalFormatting sqref="J8:J30">
    <cfRule type="cellIs" dxfId="458" priority="5" operator="lessThan">
      <formula>0</formula>
    </cfRule>
  </conditionalFormatting>
  <conditionalFormatting sqref="C8:D30">
    <cfRule type="expression" dxfId="457" priority="4">
      <formula>IF(C8&lt;0,"opcional","0")</formula>
    </cfRule>
  </conditionalFormatting>
  <conditionalFormatting sqref="J33">
    <cfRule type="cellIs" dxfId="456" priority="2" operator="lessThan">
      <formula>0</formula>
    </cfRule>
  </conditionalFormatting>
  <conditionalFormatting sqref="A8:A30">
    <cfRule type="cellIs" dxfId="455" priority="1" operator="equal">
      <formula>TODAY()</formula>
    </cfRule>
  </conditionalFormatting>
  <hyperlinks>
    <hyperlink ref="A4" location="Configurar!A1" display="Configurar" xr:uid="{B2231F9C-0E57-274C-ABCE-3D59DF76053B}"/>
  </hyperlinks>
  <pageMargins left="0.511811024" right="0.511811024" top="0.78740157499999996" bottom="0.78740157499999996" header="0.31496062000000002" footer="0.31496062000000002"/>
  <pageSetup paperSize="9" orientation="portrait" horizontalDpi="0" verticalDpi="0"/>
  <ignoredErrors>
    <ignoredError sqref="B9:B13 B25:B30 B15:B24 J8:N30 H8:I30" unlockedFormula="1"/>
    <ignoredError sqref="B14" formulaRange="1"/>
    <ignoredError sqref="B8" formulaRange="1" unlockedFormula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3EEA6-B3C3-5842-80F2-33308E737B0E}">
  <sheetPr codeName="Planilha3">
    <tabColor theme="8" tint="-0.249977111117893"/>
  </sheetPr>
  <dimension ref="A1:BT391"/>
  <sheetViews>
    <sheetView showGridLines="0" showRowColHeaders="0" zoomScaleNormal="100" workbookViewId="0">
      <pane xSplit="1" topLeftCell="B1" activePane="topRight" state="frozen"/>
      <selection activeCell="B8" sqref="B8:B30"/>
      <selection pane="topRight" activeCell="Q13" sqref="Q13:V14"/>
    </sheetView>
  </sheetViews>
  <sheetFormatPr defaultColWidth="9.125" defaultRowHeight="15.75"/>
  <cols>
    <col min="1" max="1" width="12" style="112" customWidth="1"/>
    <col min="2" max="2" width="6.375" style="112" customWidth="1"/>
    <col min="3" max="8" width="8.875" style="112" customWidth="1"/>
    <col min="9" max="9" width="6.125" style="112" customWidth="1"/>
    <col min="10" max="15" width="8.875" style="112" customWidth="1"/>
    <col min="16" max="16" width="6.125" style="112" customWidth="1"/>
    <col min="17" max="22" width="8.875" style="112" customWidth="1"/>
    <col min="23" max="23" width="6" style="112" customWidth="1"/>
    <col min="24" max="24" width="2.5" style="112" customWidth="1"/>
    <col min="25" max="25" width="9.125" style="112"/>
    <col min="26" max="26" width="11.5" style="112" bestFit="1" customWidth="1"/>
    <col min="27" max="16384" width="9.125" style="112"/>
  </cols>
  <sheetData>
    <row r="1" spans="1:72" s="96" customFormat="1" ht="22.5" customHeight="1">
      <c r="A1" s="263"/>
      <c r="B1" s="427"/>
      <c r="C1" s="427"/>
      <c r="D1" s="427"/>
      <c r="E1" s="598"/>
      <c r="F1" s="598"/>
      <c r="G1" s="598"/>
      <c r="H1" s="598"/>
      <c r="I1" s="98"/>
      <c r="J1" s="428"/>
      <c r="K1" s="596"/>
      <c r="L1" s="596"/>
      <c r="M1" s="597"/>
      <c r="N1" s="597"/>
      <c r="O1" s="429"/>
      <c r="P1" s="99"/>
      <c r="Q1" s="430"/>
      <c r="R1" s="431"/>
      <c r="S1" s="426"/>
      <c r="T1" s="426"/>
      <c r="U1" s="426"/>
      <c r="V1" s="426"/>
      <c r="W1" s="426"/>
      <c r="X1" s="55"/>
      <c r="Y1" s="86">
        <v>0</v>
      </c>
      <c r="Z1" s="85">
        <f>Configurar!$B$14</f>
        <v>1000</v>
      </c>
      <c r="AA1" s="9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</row>
    <row r="2" spans="1:72" s="96" customFormat="1" ht="22.5" customHeight="1">
      <c r="A2" s="102"/>
      <c r="B2" s="103"/>
      <c r="C2" s="103"/>
      <c r="D2" s="103"/>
      <c r="E2" s="599"/>
      <c r="F2" s="599"/>
      <c r="G2" s="599"/>
      <c r="H2" s="599"/>
      <c r="I2" s="21"/>
      <c r="J2" s="428"/>
      <c r="K2" s="596"/>
      <c r="L2" s="596"/>
      <c r="M2" s="597"/>
      <c r="N2" s="597"/>
      <c r="O2" s="429"/>
      <c r="P2" s="99"/>
      <c r="Q2" s="423"/>
      <c r="R2" s="424"/>
      <c r="S2" s="424"/>
      <c r="T2" s="424"/>
      <c r="U2" s="424"/>
      <c r="V2" s="424"/>
      <c r="W2" s="425"/>
      <c r="X2" s="55"/>
      <c r="Y2" s="86">
        <v>0</v>
      </c>
      <c r="Z2" s="85">
        <f>Configurar!$B$14</f>
        <v>1000</v>
      </c>
      <c r="AA2" s="9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</row>
    <row r="3" spans="1:72" ht="17.100000000000001" customHeight="1">
      <c r="A3" s="510"/>
      <c r="B3" s="579"/>
      <c r="C3" s="580"/>
      <c r="D3" s="580"/>
      <c r="E3" s="580"/>
      <c r="F3" s="580"/>
      <c r="G3" s="581"/>
      <c r="H3" s="581"/>
      <c r="I3" s="581"/>
      <c r="J3" s="581"/>
      <c r="K3" s="586"/>
      <c r="L3" s="581"/>
      <c r="M3" s="581"/>
      <c r="N3" s="581"/>
      <c r="O3" s="432"/>
      <c r="P3" s="432"/>
      <c r="Q3" s="581"/>
      <c r="R3" s="581"/>
      <c r="S3" s="581"/>
      <c r="T3" s="442"/>
      <c r="U3" s="442"/>
      <c r="V3" s="442"/>
      <c r="W3" s="432"/>
      <c r="X3" s="55"/>
      <c r="Y3" s="86">
        <v>0</v>
      </c>
      <c r="Z3" s="85">
        <f>Configurar!$B$14</f>
        <v>1000</v>
      </c>
      <c r="AA3" s="9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96"/>
      <c r="BR3" s="96"/>
      <c r="BS3" s="96"/>
      <c r="BT3" s="96"/>
    </row>
    <row r="4" spans="1:72" ht="16.5" thickBot="1">
      <c r="A4" s="510"/>
      <c r="B4" s="433"/>
      <c r="C4" s="434"/>
      <c r="D4" s="434"/>
      <c r="E4" s="434"/>
      <c r="F4" s="434"/>
      <c r="G4" s="582"/>
      <c r="H4" s="582"/>
      <c r="I4" s="582"/>
      <c r="J4" s="582"/>
      <c r="K4" s="587"/>
      <c r="L4" s="435"/>
      <c r="M4" s="435"/>
      <c r="N4" s="435"/>
      <c r="O4" s="435"/>
      <c r="P4" s="582"/>
      <c r="Q4" s="582"/>
      <c r="R4" s="435"/>
      <c r="S4" s="435"/>
      <c r="T4" s="435"/>
      <c r="U4" s="435"/>
      <c r="V4" s="435"/>
      <c r="W4" s="435"/>
      <c r="X4" s="118"/>
      <c r="Y4" s="86">
        <v>0</v>
      </c>
      <c r="Z4" s="85">
        <f>Configurar!$B$14</f>
        <v>1000</v>
      </c>
      <c r="AA4" s="9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96"/>
      <c r="BR4" s="96"/>
      <c r="BS4" s="96"/>
      <c r="BT4" s="96"/>
    </row>
    <row r="5" spans="1:72" ht="15.95" customHeight="1" thickTop="1">
      <c r="A5" s="119"/>
      <c r="B5" s="397"/>
      <c r="C5" s="398"/>
      <c r="D5" s="399"/>
      <c r="E5" s="400"/>
      <c r="F5" s="400"/>
      <c r="G5" s="401"/>
      <c r="H5" s="402"/>
      <c r="I5" s="398"/>
      <c r="J5" s="403"/>
      <c r="K5" s="398"/>
      <c r="L5" s="404"/>
      <c r="M5" s="405"/>
      <c r="N5" s="406"/>
      <c r="O5" s="400"/>
      <c r="P5" s="583"/>
      <c r="Q5" s="583"/>
      <c r="R5" s="407"/>
      <c r="S5" s="407"/>
      <c r="T5" s="407"/>
      <c r="U5" s="407"/>
      <c r="V5" s="407"/>
      <c r="W5" s="408"/>
      <c r="X5" s="124"/>
      <c r="Y5" s="86">
        <v>0</v>
      </c>
      <c r="Z5" s="85">
        <f>Configurar!$B$14</f>
        <v>1000</v>
      </c>
      <c r="AA5" s="9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96"/>
      <c r="BR5" s="96"/>
      <c r="BS5" s="96"/>
      <c r="BT5" s="96"/>
    </row>
    <row r="6" spans="1:72" ht="15.95" customHeight="1">
      <c r="A6" s="119"/>
      <c r="B6" s="396"/>
      <c r="C6" s="388"/>
      <c r="D6" s="388"/>
      <c r="E6" s="389"/>
      <c r="F6" s="389"/>
      <c r="G6" s="390"/>
      <c r="H6" s="584" t="s">
        <v>120</v>
      </c>
      <c r="I6" s="584"/>
      <c r="J6" s="584"/>
      <c r="K6" s="584"/>
      <c r="L6" s="584"/>
      <c r="M6" s="584"/>
      <c r="N6" s="584"/>
      <c r="O6" s="584"/>
      <c r="P6" s="584"/>
      <c r="Q6" s="584"/>
      <c r="R6" s="395"/>
      <c r="S6" s="395"/>
      <c r="T6" s="395"/>
      <c r="U6" s="395"/>
      <c r="V6" s="395"/>
      <c r="W6" s="409"/>
      <c r="X6" s="55"/>
      <c r="Y6" s="86">
        <v>0</v>
      </c>
      <c r="Z6" s="85">
        <f>Configurar!$B$14</f>
        <v>1000</v>
      </c>
      <c r="AA6" s="9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96"/>
      <c r="BR6" s="96"/>
      <c r="BS6" s="96"/>
      <c r="BT6" s="96"/>
    </row>
    <row r="7" spans="1:72" ht="15.95" customHeight="1">
      <c r="A7" s="119"/>
      <c r="B7" s="396"/>
      <c r="C7" s="388"/>
      <c r="D7" s="388"/>
      <c r="E7" s="389"/>
      <c r="F7" s="389"/>
      <c r="G7" s="390"/>
      <c r="H7" s="584"/>
      <c r="I7" s="584"/>
      <c r="J7" s="584"/>
      <c r="K7" s="584"/>
      <c r="L7" s="584"/>
      <c r="M7" s="584"/>
      <c r="N7" s="584"/>
      <c r="O7" s="584"/>
      <c r="P7" s="584"/>
      <c r="Q7" s="584"/>
      <c r="R7" s="395"/>
      <c r="S7" s="395"/>
      <c r="T7" s="395"/>
      <c r="U7" s="395"/>
      <c r="V7" s="395"/>
      <c r="W7" s="409"/>
      <c r="X7" s="55"/>
      <c r="Y7" s="86">
        <v>0</v>
      </c>
      <c r="Z7" s="85">
        <f>Configurar!$B$14</f>
        <v>1000</v>
      </c>
      <c r="AA7" s="9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96"/>
      <c r="BR7" s="96"/>
      <c r="BS7" s="96"/>
      <c r="BT7" s="96"/>
    </row>
    <row r="8" spans="1:72" ht="23.1" customHeight="1">
      <c r="A8" s="119"/>
      <c r="B8" s="396"/>
      <c r="C8" s="388"/>
      <c r="D8" s="388"/>
      <c r="E8" s="389"/>
      <c r="F8" s="389"/>
      <c r="G8" s="390"/>
      <c r="H8" s="585" t="s">
        <v>105</v>
      </c>
      <c r="I8" s="585"/>
      <c r="J8" s="585"/>
      <c r="K8" s="585"/>
      <c r="L8" s="585"/>
      <c r="M8" s="585"/>
      <c r="N8" s="585"/>
      <c r="O8" s="585"/>
      <c r="P8" s="585"/>
      <c r="Q8" s="585"/>
      <c r="R8" s="395"/>
      <c r="S8" s="395"/>
      <c r="T8" s="395"/>
      <c r="U8" s="395"/>
      <c r="V8" s="395"/>
      <c r="W8" s="409"/>
      <c r="X8" s="55"/>
      <c r="Y8" s="86">
        <v>0</v>
      </c>
      <c r="Z8" s="85">
        <f>Configurar!$B$14</f>
        <v>1000</v>
      </c>
      <c r="AA8" s="9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96"/>
      <c r="BR8" s="96"/>
      <c r="BS8" s="96"/>
      <c r="BT8" s="96"/>
    </row>
    <row r="9" spans="1:72" ht="15.95" customHeight="1">
      <c r="A9" s="119"/>
      <c r="B9" s="396"/>
      <c r="C9" s="388"/>
      <c r="D9" s="388"/>
      <c r="E9" s="389"/>
      <c r="F9" s="389"/>
      <c r="G9" s="390"/>
      <c r="H9" s="391"/>
      <c r="I9" s="388"/>
      <c r="J9" s="392"/>
      <c r="K9" s="388"/>
      <c r="L9" s="387"/>
      <c r="M9" s="393"/>
      <c r="N9" s="394"/>
      <c r="O9" s="389"/>
      <c r="P9" s="443"/>
      <c r="Q9" s="443"/>
      <c r="R9" s="395"/>
      <c r="S9" s="395"/>
      <c r="T9" s="395"/>
      <c r="U9" s="395"/>
      <c r="V9" s="395"/>
      <c r="W9" s="409"/>
      <c r="X9" s="55"/>
      <c r="Y9" s="86">
        <v>0</v>
      </c>
      <c r="Z9" s="85">
        <f>Configurar!$B$14</f>
        <v>1000</v>
      </c>
      <c r="AA9" s="9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96"/>
      <c r="BR9" s="96"/>
      <c r="BS9" s="96"/>
      <c r="BT9" s="96"/>
    </row>
    <row r="10" spans="1:72" ht="15.95" customHeight="1">
      <c r="A10" s="119"/>
      <c r="B10" s="396"/>
      <c r="C10" s="588"/>
      <c r="D10" s="588"/>
      <c r="E10" s="588"/>
      <c r="F10" s="588"/>
      <c r="G10" s="588"/>
      <c r="H10" s="588"/>
      <c r="I10" s="446"/>
      <c r="J10" s="588"/>
      <c r="K10" s="588"/>
      <c r="L10" s="588"/>
      <c r="M10" s="588"/>
      <c r="N10" s="588"/>
      <c r="O10" s="588"/>
      <c r="P10" s="447"/>
      <c r="Q10" s="588" t="s">
        <v>119</v>
      </c>
      <c r="R10" s="588"/>
      <c r="S10" s="588"/>
      <c r="T10" s="588"/>
      <c r="U10" s="588"/>
      <c r="V10" s="588"/>
      <c r="W10" s="409"/>
      <c r="X10" s="55"/>
      <c r="Y10" s="86">
        <v>0</v>
      </c>
      <c r="Z10" s="85">
        <f>Configurar!$B$14</f>
        <v>1000</v>
      </c>
      <c r="AA10" s="9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96"/>
      <c r="BR10" s="96"/>
      <c r="BS10" s="96"/>
      <c r="BT10" s="96"/>
    </row>
    <row r="11" spans="1:72" ht="15.95" customHeight="1">
      <c r="A11" s="119"/>
      <c r="B11" s="396"/>
      <c r="C11" s="588"/>
      <c r="D11" s="588"/>
      <c r="E11" s="588"/>
      <c r="F11" s="588"/>
      <c r="G11" s="588"/>
      <c r="H11" s="588"/>
      <c r="I11" s="446"/>
      <c r="J11" s="588"/>
      <c r="K11" s="588"/>
      <c r="L11" s="588"/>
      <c r="M11" s="588"/>
      <c r="N11" s="588"/>
      <c r="O11" s="588"/>
      <c r="P11" s="447"/>
      <c r="Q11" s="588"/>
      <c r="R11" s="588"/>
      <c r="S11" s="588"/>
      <c r="T11" s="588"/>
      <c r="U11" s="588"/>
      <c r="V11" s="588"/>
      <c r="W11" s="409"/>
      <c r="X11" s="55"/>
      <c r="Y11" s="86">
        <v>0</v>
      </c>
      <c r="Z11" s="85">
        <f>Configurar!$B$14</f>
        <v>1000</v>
      </c>
      <c r="AA11" s="9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96"/>
      <c r="BR11" s="96"/>
      <c r="BS11" s="96"/>
      <c r="BT11" s="96"/>
    </row>
    <row r="12" spans="1:72" ht="15.95" customHeight="1">
      <c r="A12" s="119"/>
      <c r="B12" s="396"/>
      <c r="C12" s="55"/>
      <c r="D12" s="388"/>
      <c r="E12" s="389"/>
      <c r="F12" s="389"/>
      <c r="G12" s="390"/>
      <c r="H12" s="391"/>
      <c r="I12" s="388"/>
      <c r="J12" s="55"/>
      <c r="K12" s="388"/>
      <c r="L12" s="389"/>
      <c r="M12" s="389"/>
      <c r="N12" s="390"/>
      <c r="O12" s="391"/>
      <c r="P12" s="443"/>
      <c r="Q12" s="55"/>
      <c r="R12" s="388"/>
      <c r="S12" s="389"/>
      <c r="T12" s="389"/>
      <c r="U12" s="390"/>
      <c r="V12" s="391"/>
      <c r="W12" s="409"/>
      <c r="X12" s="55"/>
      <c r="Y12" s="86">
        <v>0</v>
      </c>
      <c r="Z12" s="85">
        <f>Configurar!$B$14</f>
        <v>1000</v>
      </c>
      <c r="AA12" s="9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96"/>
      <c r="BR12" s="96"/>
      <c r="BS12" s="96"/>
      <c r="BT12" s="96"/>
    </row>
    <row r="13" spans="1:72" ht="15.95" customHeight="1">
      <c r="A13" s="119"/>
      <c r="B13" s="396"/>
      <c r="C13" s="592"/>
      <c r="D13" s="592"/>
      <c r="E13" s="592"/>
      <c r="F13" s="592"/>
      <c r="G13" s="592"/>
      <c r="H13" s="592"/>
      <c r="I13" s="448"/>
      <c r="J13" s="592"/>
      <c r="K13" s="592"/>
      <c r="L13" s="592"/>
      <c r="M13" s="592"/>
      <c r="N13" s="592"/>
      <c r="O13" s="592"/>
      <c r="P13" s="449"/>
      <c r="Q13" s="592" t="s">
        <v>118</v>
      </c>
      <c r="R13" s="592"/>
      <c r="S13" s="592"/>
      <c r="T13" s="592"/>
      <c r="U13" s="592"/>
      <c r="V13" s="592"/>
      <c r="W13" s="409"/>
      <c r="X13" s="55"/>
      <c r="Y13" s="86">
        <v>0</v>
      </c>
      <c r="Z13" s="85">
        <f>Configurar!$B$14</f>
        <v>1000</v>
      </c>
      <c r="AA13" s="9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96"/>
      <c r="BR13" s="96"/>
      <c r="BS13" s="96"/>
      <c r="BT13" s="96"/>
    </row>
    <row r="14" spans="1:72" ht="15.95" customHeight="1">
      <c r="A14" s="119"/>
      <c r="B14" s="396"/>
      <c r="C14" s="593"/>
      <c r="D14" s="593"/>
      <c r="E14" s="593"/>
      <c r="F14" s="593"/>
      <c r="G14" s="593"/>
      <c r="H14" s="593"/>
      <c r="I14" s="448"/>
      <c r="J14" s="593"/>
      <c r="K14" s="593"/>
      <c r="L14" s="593"/>
      <c r="M14" s="593"/>
      <c r="N14" s="593"/>
      <c r="O14" s="593"/>
      <c r="P14" s="449"/>
      <c r="Q14" s="593"/>
      <c r="R14" s="593"/>
      <c r="S14" s="593"/>
      <c r="T14" s="593"/>
      <c r="U14" s="593"/>
      <c r="V14" s="593"/>
      <c r="W14" s="409"/>
      <c r="X14" s="55"/>
      <c r="Y14" s="86">
        <v>0</v>
      </c>
      <c r="Z14" s="85">
        <f>Configurar!$B$14</f>
        <v>1000</v>
      </c>
      <c r="AA14" s="9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96"/>
      <c r="BR14" s="96"/>
      <c r="BS14" s="96"/>
      <c r="BT14" s="96"/>
    </row>
    <row r="15" spans="1:72" ht="15.95" customHeight="1">
      <c r="A15" s="119"/>
      <c r="B15" s="396"/>
      <c r="C15" s="594"/>
      <c r="D15" s="594"/>
      <c r="E15" s="594"/>
      <c r="F15" s="594"/>
      <c r="G15" s="594"/>
      <c r="H15" s="594"/>
      <c r="I15" s="448"/>
      <c r="J15" s="594"/>
      <c r="K15" s="594"/>
      <c r="L15" s="594"/>
      <c r="M15" s="594"/>
      <c r="N15" s="594"/>
      <c r="O15" s="594"/>
      <c r="P15" s="449"/>
      <c r="Q15" s="594"/>
      <c r="R15" s="594"/>
      <c r="S15" s="594"/>
      <c r="T15" s="594"/>
      <c r="U15" s="594"/>
      <c r="V15" s="594"/>
      <c r="W15" s="409"/>
      <c r="X15" s="55"/>
      <c r="Y15" s="86">
        <v>0</v>
      </c>
      <c r="Z15" s="85">
        <f>Configurar!$B$14</f>
        <v>1000</v>
      </c>
      <c r="AA15" s="9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96"/>
      <c r="BR15" s="96"/>
      <c r="BS15" s="96"/>
      <c r="BT15" s="96"/>
    </row>
    <row r="16" spans="1:72" ht="15.95" customHeight="1">
      <c r="A16" s="119"/>
      <c r="B16" s="396"/>
      <c r="C16" s="594"/>
      <c r="D16" s="594"/>
      <c r="E16" s="594"/>
      <c r="F16" s="594"/>
      <c r="G16" s="594"/>
      <c r="H16" s="594"/>
      <c r="I16" s="448"/>
      <c r="J16" s="594"/>
      <c r="K16" s="594"/>
      <c r="L16" s="594"/>
      <c r="M16" s="594"/>
      <c r="N16" s="594"/>
      <c r="O16" s="594"/>
      <c r="P16" s="449"/>
      <c r="Q16" s="594"/>
      <c r="R16" s="594"/>
      <c r="S16" s="594"/>
      <c r="T16" s="594"/>
      <c r="U16" s="594"/>
      <c r="V16" s="594"/>
      <c r="W16" s="409"/>
      <c r="X16" s="55"/>
      <c r="Y16" s="86">
        <v>0</v>
      </c>
      <c r="Z16" s="85">
        <f>Configurar!$B$14</f>
        <v>1000</v>
      </c>
      <c r="AA16" s="9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96"/>
      <c r="BR16" s="96"/>
      <c r="BS16" s="96"/>
      <c r="BT16" s="96"/>
    </row>
    <row r="17" spans="1:72" ht="15.95" customHeight="1">
      <c r="A17" s="119"/>
      <c r="B17" s="396"/>
      <c r="C17" s="595"/>
      <c r="D17" s="595"/>
      <c r="E17" s="595"/>
      <c r="F17" s="595"/>
      <c r="G17" s="595"/>
      <c r="H17" s="595"/>
      <c r="I17" s="448"/>
      <c r="J17" s="595"/>
      <c r="K17" s="595"/>
      <c r="L17" s="595"/>
      <c r="M17" s="595"/>
      <c r="N17" s="595"/>
      <c r="O17" s="595"/>
      <c r="P17" s="449"/>
      <c r="Q17" s="595"/>
      <c r="R17" s="595"/>
      <c r="S17" s="595"/>
      <c r="T17" s="595"/>
      <c r="U17" s="595"/>
      <c r="V17" s="595"/>
      <c r="W17" s="409"/>
      <c r="X17" s="55"/>
      <c r="Y17" s="86">
        <v>0</v>
      </c>
      <c r="Z17" s="85">
        <f>Configurar!$B$14</f>
        <v>1000</v>
      </c>
      <c r="AA17" s="9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96"/>
      <c r="BR17" s="96"/>
      <c r="BS17" s="96"/>
      <c r="BT17" s="96"/>
    </row>
    <row r="18" spans="1:72" ht="15.95" customHeight="1">
      <c r="A18" s="119"/>
      <c r="B18" s="396"/>
      <c r="C18" s="592"/>
      <c r="D18" s="592"/>
      <c r="E18" s="592"/>
      <c r="F18" s="592"/>
      <c r="G18" s="592"/>
      <c r="H18" s="592"/>
      <c r="I18" s="448"/>
      <c r="J18" s="592"/>
      <c r="K18" s="592"/>
      <c r="L18" s="592"/>
      <c r="M18" s="592"/>
      <c r="N18" s="592"/>
      <c r="O18" s="592"/>
      <c r="P18" s="450"/>
      <c r="Q18" s="592"/>
      <c r="R18" s="592"/>
      <c r="S18" s="592"/>
      <c r="T18" s="592"/>
      <c r="U18" s="592"/>
      <c r="V18" s="592"/>
      <c r="W18" s="409"/>
      <c r="X18" s="55"/>
      <c r="Y18" s="86">
        <v>0</v>
      </c>
      <c r="Z18" s="85">
        <f>Configurar!$B$14</f>
        <v>1000</v>
      </c>
      <c r="AA18" s="9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96"/>
      <c r="BR18" s="96"/>
      <c r="BS18" s="96"/>
      <c r="BT18" s="96"/>
    </row>
    <row r="19" spans="1:72" ht="15.95" customHeight="1">
      <c r="A19" s="119"/>
      <c r="B19" s="396"/>
      <c r="C19" s="451"/>
      <c r="D19" s="451"/>
      <c r="E19" s="452"/>
      <c r="F19" s="452"/>
      <c r="G19" s="451"/>
      <c r="H19" s="453"/>
      <c r="I19" s="448"/>
      <c r="J19" s="451"/>
      <c r="K19" s="451"/>
      <c r="L19" s="452"/>
      <c r="M19" s="452"/>
      <c r="N19" s="451"/>
      <c r="O19" s="453"/>
      <c r="P19" s="449"/>
      <c r="Q19" s="451"/>
      <c r="R19" s="451"/>
      <c r="S19" s="452"/>
      <c r="T19" s="452"/>
      <c r="U19" s="451"/>
      <c r="V19" s="453"/>
      <c r="W19" s="409"/>
      <c r="X19" s="55"/>
      <c r="Y19" s="86">
        <v>0</v>
      </c>
      <c r="Z19" s="85">
        <f>Configurar!$B$14</f>
        <v>1000</v>
      </c>
      <c r="AA19" s="9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96"/>
      <c r="BR19" s="96"/>
      <c r="BS19" s="96"/>
      <c r="BT19" s="96"/>
    </row>
    <row r="20" spans="1:72" ht="15.95" customHeight="1">
      <c r="A20" s="119"/>
      <c r="B20" s="396"/>
      <c r="C20" s="453"/>
      <c r="D20" s="453"/>
      <c r="E20" s="453"/>
      <c r="F20" s="453"/>
      <c r="G20" s="451"/>
      <c r="H20" s="453"/>
      <c r="I20" s="448"/>
      <c r="J20" s="453"/>
      <c r="K20" s="453"/>
      <c r="L20" s="453"/>
      <c r="M20" s="453"/>
      <c r="N20" s="451"/>
      <c r="O20" s="453"/>
      <c r="P20" s="449"/>
      <c r="Q20" s="453"/>
      <c r="R20" s="453"/>
      <c r="S20" s="453"/>
      <c r="T20" s="453"/>
      <c r="U20" s="451"/>
      <c r="V20" s="453"/>
      <c r="W20" s="409"/>
      <c r="X20" s="55"/>
      <c r="Y20" s="86">
        <v>0</v>
      </c>
      <c r="Z20" s="85">
        <f>Configurar!$B$14</f>
        <v>1000</v>
      </c>
      <c r="AA20" s="9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96"/>
      <c r="BR20" s="96"/>
      <c r="BS20" s="96"/>
      <c r="BT20" s="96"/>
    </row>
    <row r="21" spans="1:72" ht="15.95" customHeight="1">
      <c r="A21" s="119"/>
      <c r="B21" s="396"/>
      <c r="C21" s="592"/>
      <c r="D21" s="592"/>
      <c r="E21" s="592"/>
      <c r="F21" s="592"/>
      <c r="G21" s="592"/>
      <c r="H21" s="592"/>
      <c r="I21" s="448"/>
      <c r="J21" s="577"/>
      <c r="K21" s="577"/>
      <c r="L21" s="577"/>
      <c r="M21" s="577"/>
      <c r="N21" s="577"/>
      <c r="O21" s="577"/>
      <c r="P21" s="449"/>
      <c r="Q21" s="578"/>
      <c r="R21" s="578"/>
      <c r="S21" s="578"/>
      <c r="T21" s="578"/>
      <c r="U21" s="578"/>
      <c r="V21" s="578"/>
      <c r="W21" s="409"/>
      <c r="X21" s="55"/>
      <c r="Y21" s="95"/>
      <c r="Z21" s="95"/>
      <c r="AA21" s="9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96"/>
      <c r="BR21" s="96"/>
      <c r="BS21" s="96"/>
      <c r="BT21" s="96"/>
    </row>
    <row r="22" spans="1:72" ht="15.95" customHeight="1">
      <c r="A22" s="119"/>
      <c r="B22" s="396"/>
      <c r="C22" s="592"/>
      <c r="D22" s="592"/>
      <c r="E22" s="592"/>
      <c r="F22" s="592"/>
      <c r="G22" s="592"/>
      <c r="H22" s="592"/>
      <c r="I22" s="448"/>
      <c r="J22" s="577"/>
      <c r="K22" s="577"/>
      <c r="L22" s="577"/>
      <c r="M22" s="577"/>
      <c r="N22" s="577"/>
      <c r="O22" s="577"/>
      <c r="P22" s="452"/>
      <c r="Q22" s="578"/>
      <c r="R22" s="578"/>
      <c r="S22" s="578"/>
      <c r="T22" s="578"/>
      <c r="U22" s="578"/>
      <c r="V22" s="578"/>
      <c r="W22" s="409"/>
      <c r="X22" s="55"/>
      <c r="Y22" s="95"/>
      <c r="Z22" s="95"/>
      <c r="AA22" s="9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96"/>
      <c r="BR22" s="96"/>
      <c r="BS22" s="96"/>
      <c r="BT22" s="96"/>
    </row>
    <row r="23" spans="1:72" ht="15.95" customHeight="1">
      <c r="A23" s="119"/>
      <c r="B23" s="396"/>
      <c r="C23" s="417"/>
      <c r="D23" s="417"/>
      <c r="E23" s="417"/>
      <c r="F23" s="417"/>
      <c r="G23" s="417"/>
      <c r="H23" s="391"/>
      <c r="I23" s="388"/>
      <c r="J23" s="392"/>
      <c r="K23" s="388"/>
      <c r="L23" s="387"/>
      <c r="M23" s="393"/>
      <c r="N23" s="394"/>
      <c r="O23" s="389"/>
      <c r="P23" s="443"/>
      <c r="Q23" s="443"/>
      <c r="R23" s="395"/>
      <c r="S23" s="395"/>
      <c r="T23" s="395"/>
      <c r="U23" s="395"/>
      <c r="V23" s="395"/>
      <c r="W23" s="409"/>
      <c r="X23" s="55"/>
      <c r="Y23" s="95"/>
      <c r="Z23" s="95"/>
      <c r="AA23" s="9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96"/>
      <c r="BR23" s="96"/>
      <c r="BS23" s="96"/>
      <c r="BT23" s="96"/>
    </row>
    <row r="24" spans="1:72" ht="15.95" customHeight="1">
      <c r="A24" s="119"/>
      <c r="B24" s="396"/>
      <c r="C24" s="417"/>
      <c r="D24" s="417"/>
      <c r="E24" s="417"/>
      <c r="F24" s="417"/>
      <c r="G24" s="417"/>
      <c r="H24" s="391"/>
      <c r="I24" s="388"/>
      <c r="J24" s="392"/>
      <c r="K24" s="388"/>
      <c r="L24" s="387"/>
      <c r="M24" s="393"/>
      <c r="N24" s="394"/>
      <c r="O24" s="389"/>
      <c r="P24" s="443"/>
      <c r="Q24" s="443"/>
      <c r="R24" s="395"/>
      <c r="S24" s="395"/>
      <c r="T24" s="395"/>
      <c r="U24" s="395"/>
      <c r="V24" s="395"/>
      <c r="W24" s="409"/>
      <c r="X24" s="55"/>
      <c r="Y24" s="95"/>
      <c r="Z24" s="95"/>
      <c r="AA24" s="9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96"/>
      <c r="BR24" s="96"/>
      <c r="BS24" s="96"/>
      <c r="BT24" s="96"/>
    </row>
    <row r="25" spans="1:72" ht="15.95" customHeight="1">
      <c r="A25" s="119"/>
      <c r="B25" s="396"/>
      <c r="C25" s="417"/>
      <c r="D25" s="417"/>
      <c r="E25" s="417"/>
      <c r="F25" s="417"/>
      <c r="G25" s="417"/>
      <c r="H25" s="391"/>
      <c r="I25" s="388"/>
      <c r="J25" s="392"/>
      <c r="K25" s="388"/>
      <c r="L25" s="387"/>
      <c r="M25" s="393"/>
      <c r="N25" s="394"/>
      <c r="O25" s="389"/>
      <c r="P25" s="443"/>
      <c r="Q25" s="443"/>
      <c r="R25" s="395"/>
      <c r="S25" s="395"/>
      <c r="T25" s="395"/>
      <c r="U25" s="395"/>
      <c r="V25" s="395"/>
      <c r="W25" s="409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96"/>
      <c r="BR25" s="96"/>
      <c r="BS25" s="96"/>
      <c r="BT25" s="96"/>
    </row>
    <row r="26" spans="1:72" ht="15.95" customHeight="1">
      <c r="A26" s="119"/>
      <c r="B26" s="396"/>
      <c r="C26" s="417"/>
      <c r="D26" s="417"/>
      <c r="E26" s="417"/>
      <c r="F26" s="417"/>
      <c r="G26" s="417"/>
      <c r="H26" s="391"/>
      <c r="I26" s="388"/>
      <c r="J26" s="392"/>
      <c r="K26" s="388"/>
      <c r="L26" s="387"/>
      <c r="M26" s="393"/>
      <c r="N26" s="394"/>
      <c r="O26" s="389"/>
      <c r="P26" s="443"/>
      <c r="Q26" s="443"/>
      <c r="R26" s="395"/>
      <c r="S26" s="395"/>
      <c r="T26" s="395"/>
      <c r="U26" s="395"/>
      <c r="V26" s="395"/>
      <c r="W26" s="409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96"/>
      <c r="BR26" s="96"/>
      <c r="BS26" s="96"/>
      <c r="BT26" s="96"/>
    </row>
    <row r="27" spans="1:72" ht="15.95" customHeight="1">
      <c r="A27" s="119"/>
      <c r="B27" s="396"/>
      <c r="C27" s="388"/>
      <c r="D27" s="388"/>
      <c r="E27" s="389"/>
      <c r="F27" s="389"/>
      <c r="G27" s="390"/>
      <c r="H27" s="391"/>
      <c r="I27" s="388"/>
      <c r="J27" s="392"/>
      <c r="K27" s="388"/>
      <c r="L27" s="387"/>
      <c r="M27" s="393"/>
      <c r="N27" s="394"/>
      <c r="O27" s="389"/>
      <c r="P27" s="591"/>
      <c r="Q27" s="591"/>
      <c r="R27" s="395"/>
      <c r="S27" s="395"/>
      <c r="T27" s="395"/>
      <c r="U27" s="395"/>
      <c r="V27" s="395"/>
      <c r="W27" s="409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96"/>
      <c r="BR27" s="96"/>
      <c r="BS27" s="96"/>
      <c r="BT27" s="96"/>
    </row>
    <row r="28" spans="1:72" s="96" customFormat="1" ht="15.95" customHeight="1" thickBot="1">
      <c r="A28" s="137"/>
      <c r="B28" s="410"/>
      <c r="C28" s="411"/>
      <c r="D28" s="411"/>
      <c r="E28" s="411"/>
      <c r="F28" s="411"/>
      <c r="G28" s="411"/>
      <c r="H28" s="411"/>
      <c r="I28" s="411"/>
      <c r="J28" s="411"/>
      <c r="K28" s="590"/>
      <c r="L28" s="590"/>
      <c r="M28" s="412"/>
      <c r="N28" s="413"/>
      <c r="O28" s="414"/>
      <c r="P28" s="589"/>
      <c r="Q28" s="589"/>
      <c r="R28" s="415"/>
      <c r="S28" s="415"/>
      <c r="T28" s="415"/>
      <c r="U28" s="415"/>
      <c r="V28" s="415"/>
      <c r="W28" s="416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</row>
    <row r="29" spans="1:72" s="96" customFormat="1" ht="24" customHeight="1" thickTop="1">
      <c r="A29" s="149"/>
      <c r="B29" s="572"/>
      <c r="C29" s="573"/>
      <c r="D29" s="573"/>
      <c r="E29" s="573"/>
      <c r="F29" s="573"/>
      <c r="G29" s="573"/>
      <c r="H29" s="574"/>
      <c r="I29" s="574"/>
      <c r="J29" s="575"/>
      <c r="K29" s="575"/>
      <c r="L29" s="576"/>
      <c r="M29" s="576"/>
      <c r="N29" s="576"/>
      <c r="O29" s="576"/>
      <c r="P29" s="576"/>
      <c r="Q29" s="576"/>
      <c r="R29" s="569"/>
      <c r="S29" s="569"/>
      <c r="T29" s="569"/>
      <c r="U29" s="569"/>
      <c r="V29" s="569"/>
      <c r="W29" s="570"/>
      <c r="X29" s="55"/>
      <c r="Y29" s="151"/>
      <c r="Z29" s="151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</row>
    <row r="30" spans="1:72" s="96" customFormat="1" ht="15" customHeight="1">
      <c r="A30" s="571"/>
      <c r="B30" s="438"/>
      <c r="C30" s="439"/>
      <c r="D30" s="439"/>
      <c r="E30" s="439"/>
      <c r="F30" s="439"/>
      <c r="G30" s="439"/>
      <c r="H30" s="440"/>
      <c r="I30" s="440"/>
      <c r="J30" s="440"/>
      <c r="K30" s="440"/>
      <c r="L30" s="441"/>
      <c r="M30" s="441"/>
      <c r="N30" s="441"/>
      <c r="O30" s="436"/>
      <c r="P30" s="436"/>
      <c r="Q30" s="436"/>
      <c r="R30" s="444"/>
      <c r="S30" s="437"/>
      <c r="T30" s="437"/>
      <c r="U30" s="437"/>
      <c r="V30" s="437"/>
      <c r="W30" s="437"/>
      <c r="X30" s="55"/>
      <c r="Y30" s="151"/>
      <c r="Z30" s="151"/>
      <c r="AA30" s="151"/>
      <c r="AB30" s="151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</row>
    <row r="31" spans="1:72" s="96" customFormat="1" ht="15" customHeight="1">
      <c r="A31" s="571"/>
      <c r="B31" s="438"/>
      <c r="C31" s="439"/>
      <c r="D31" s="439"/>
      <c r="E31" s="439"/>
      <c r="F31" s="439"/>
      <c r="G31" s="439"/>
      <c r="H31" s="440"/>
      <c r="I31" s="440"/>
      <c r="J31" s="440"/>
      <c r="K31" s="440"/>
      <c r="L31" s="441"/>
      <c r="M31" s="441"/>
      <c r="N31" s="441"/>
      <c r="O31" s="436"/>
      <c r="P31" s="436"/>
      <c r="Q31" s="436"/>
      <c r="R31" s="437"/>
      <c r="S31" s="437"/>
      <c r="T31" s="437"/>
      <c r="U31" s="437"/>
      <c r="V31" s="437"/>
      <c r="W31" s="437"/>
      <c r="X31" s="55"/>
      <c r="Y31" s="151"/>
      <c r="Z31" s="151"/>
      <c r="AA31" s="151"/>
      <c r="AB31" s="151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</row>
    <row r="32" spans="1:72" s="96" customFormat="1" ht="18.75" customHeight="1">
      <c r="A32" s="571"/>
      <c r="B32" s="445"/>
      <c r="C32" s="439"/>
      <c r="D32" s="439"/>
      <c r="E32" s="439"/>
      <c r="F32" s="439"/>
      <c r="G32" s="439"/>
      <c r="H32" s="440"/>
      <c r="I32" s="440"/>
      <c r="J32" s="440"/>
      <c r="K32" s="440"/>
      <c r="L32" s="441"/>
      <c r="M32" s="441"/>
      <c r="N32" s="441"/>
      <c r="O32" s="436"/>
      <c r="P32" s="436"/>
      <c r="Q32" s="436"/>
      <c r="R32" s="437"/>
      <c r="S32" s="437"/>
      <c r="T32" s="437"/>
      <c r="U32" s="437"/>
      <c r="V32" s="437"/>
      <c r="W32" s="437"/>
      <c r="X32" s="55"/>
      <c r="Y32" s="151"/>
      <c r="Z32" s="151"/>
      <c r="AA32" s="151"/>
      <c r="AB32" s="151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</row>
    <row r="33" spans="1:68" s="96" customFormat="1" ht="19.5" customHeight="1">
      <c r="A33" s="571"/>
      <c r="B33" s="439"/>
      <c r="C33" s="439"/>
      <c r="D33" s="439"/>
      <c r="E33" s="439"/>
      <c r="F33" s="439"/>
      <c r="G33" s="439"/>
      <c r="H33" s="440"/>
      <c r="I33" s="440"/>
      <c r="J33" s="440"/>
      <c r="K33" s="440"/>
      <c r="L33" s="441"/>
      <c r="M33" s="441"/>
      <c r="N33" s="441"/>
      <c r="O33" s="436"/>
      <c r="P33" s="436"/>
      <c r="Q33" s="436"/>
      <c r="R33" s="437"/>
      <c r="S33" s="437"/>
      <c r="T33" s="437"/>
      <c r="U33" s="437"/>
      <c r="V33" s="437"/>
      <c r="W33" s="437"/>
      <c r="X33" s="55"/>
      <c r="Y33" s="151"/>
      <c r="Z33" s="151"/>
      <c r="AA33" s="151"/>
      <c r="AB33" s="151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</row>
    <row r="34" spans="1:68" s="96" customFormat="1" ht="25.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23"/>
      <c r="L34" s="523"/>
      <c r="M34" s="386"/>
      <c r="N34" s="154"/>
      <c r="O34" s="154"/>
      <c r="P34" s="154"/>
      <c r="Q34" s="154"/>
      <c r="R34" s="154"/>
      <c r="S34" s="154"/>
      <c r="T34" s="154"/>
      <c r="U34" s="154"/>
      <c r="V34" s="154"/>
      <c r="W34" s="55"/>
      <c r="X34" s="55"/>
      <c r="Y34" s="55"/>
      <c r="Z34" s="55"/>
      <c r="AA34" s="151"/>
      <c r="AB34" s="151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</row>
    <row r="35" spans="1:68" s="96" customFormat="1">
      <c r="A35" s="55"/>
      <c r="B35" s="63"/>
      <c r="C35" s="63"/>
      <c r="D35" s="63"/>
      <c r="E35" s="64"/>
      <c r="F35" s="64"/>
      <c r="G35" s="64"/>
      <c r="H35" s="64"/>
      <c r="I35" s="64"/>
      <c r="J35" s="64"/>
      <c r="K35" s="64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151"/>
      <c r="AB35" s="151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</row>
    <row r="36" spans="1:68" s="96" customFormat="1">
      <c r="A36" s="157"/>
      <c r="B36" s="68"/>
      <c r="C36" s="68"/>
      <c r="D36" s="68"/>
      <c r="E36" s="68"/>
      <c r="F36" s="68"/>
      <c r="G36" s="68"/>
      <c r="H36" s="68"/>
      <c r="I36" s="68"/>
      <c r="J36" s="64"/>
      <c r="K36" s="64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151"/>
      <c r="AB36" s="151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</row>
    <row r="37" spans="1:68" s="55" customFormat="1">
      <c r="B37" s="68"/>
      <c r="C37" s="68"/>
      <c r="D37" s="68"/>
      <c r="E37" s="68"/>
      <c r="F37" s="68"/>
      <c r="G37" s="68"/>
      <c r="H37" s="64"/>
      <c r="I37" s="64"/>
      <c r="J37" s="64"/>
      <c r="K37" s="64"/>
      <c r="AA37" s="151"/>
      <c r="AB37" s="151"/>
    </row>
    <row r="38" spans="1:68" s="55" customFormat="1">
      <c r="B38" s="69"/>
      <c r="C38" s="69"/>
      <c r="D38" s="69"/>
      <c r="E38" s="64"/>
      <c r="F38" s="64"/>
      <c r="G38" s="64"/>
      <c r="H38" s="64"/>
      <c r="I38" s="64"/>
      <c r="J38" s="64"/>
      <c r="K38" s="64"/>
      <c r="AA38" s="151"/>
      <c r="AB38" s="151"/>
    </row>
    <row r="39" spans="1:68" s="55" customFormat="1">
      <c r="AA39" s="151"/>
      <c r="AB39" s="151"/>
    </row>
    <row r="40" spans="1:68" s="55" customFormat="1">
      <c r="AA40" s="151"/>
      <c r="AB40" s="151"/>
    </row>
    <row r="41" spans="1:68" s="55" customFormat="1">
      <c r="AA41" s="151"/>
      <c r="AB41" s="151"/>
    </row>
    <row r="42" spans="1:68" s="55" customFormat="1"/>
    <row r="43" spans="1:68" s="96" customForma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</row>
    <row r="44" spans="1:68" s="96" customForma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</row>
    <row r="45" spans="1:68" s="96" customForma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</row>
    <row r="46" spans="1:68" s="96" customForma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</row>
    <row r="47" spans="1:68" s="96" customForma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</row>
    <row r="48" spans="1:68" s="96" customForma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</row>
    <row r="49" spans="1:68" s="96" customForma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</row>
    <row r="50" spans="1:68" s="96" customForma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</row>
    <row r="51" spans="1:68" s="96" customForma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</row>
    <row r="52" spans="1:68" s="96" customForma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</row>
    <row r="53" spans="1:68" s="96" customForma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</row>
    <row r="54" spans="1:68" s="96" customFormat="1">
      <c r="A54" s="158"/>
      <c r="B54" s="158"/>
      <c r="C54" s="158"/>
      <c r="D54" s="158"/>
      <c r="E54" s="158"/>
      <c r="F54" s="158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</row>
    <row r="55" spans="1:68" s="96" customFormat="1">
      <c r="A55" s="158"/>
      <c r="B55" s="158"/>
      <c r="C55" s="158"/>
      <c r="D55" s="158"/>
      <c r="E55" s="158"/>
      <c r="F55" s="158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</row>
    <row r="56" spans="1:68" s="96" customFormat="1">
      <c r="A56" s="158"/>
      <c r="B56" s="159"/>
      <c r="C56" s="159"/>
      <c r="D56" s="159"/>
      <c r="E56" s="158"/>
      <c r="F56" s="158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</row>
    <row r="57" spans="1:68" s="96" customFormat="1">
      <c r="A57" s="158"/>
      <c r="B57" s="158"/>
      <c r="C57" s="158"/>
      <c r="D57" s="158"/>
      <c r="E57" s="158"/>
      <c r="F57" s="158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</row>
    <row r="58" spans="1:68" s="96" customFormat="1">
      <c r="A58" s="158"/>
      <c r="B58" s="159"/>
      <c r="C58" s="159"/>
      <c r="D58" s="159"/>
      <c r="E58" s="158"/>
      <c r="F58" s="158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</row>
    <row r="59" spans="1:68" s="96" customFormat="1">
      <c r="A59" s="158"/>
      <c r="B59" s="158"/>
      <c r="C59" s="158"/>
      <c r="D59" s="158"/>
      <c r="E59" s="158"/>
      <c r="F59" s="158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</row>
    <row r="60" spans="1:68" s="96" customForma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</row>
    <row r="61" spans="1:68" s="96" customForma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</row>
    <row r="62" spans="1:68" s="96" customForma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</row>
    <row r="63" spans="1:68" s="96" customForma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</row>
    <row r="64" spans="1:68" s="96" customForma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</row>
    <row r="65" spans="1:68" s="96" customForma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</row>
    <row r="66" spans="1:68" s="96" customForma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</row>
    <row r="67" spans="1:68" s="96" customForma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</row>
    <row r="68" spans="1:68" s="96" customForma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</row>
    <row r="69" spans="1:68" s="96" customForma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</row>
    <row r="70" spans="1:68" s="96" customForma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</row>
    <row r="71" spans="1:68" s="96" customForma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</row>
    <row r="72" spans="1:68" s="96" customForma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</row>
    <row r="73" spans="1:68" s="96" customForma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</row>
    <row r="74" spans="1:68" s="96" customForma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</row>
    <row r="75" spans="1:68" s="96" customForma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</row>
    <row r="76" spans="1:68" s="96" customForma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</row>
    <row r="77" spans="1:68" s="96" customForma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</row>
    <row r="78" spans="1:68" s="96" customForma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</row>
    <row r="79" spans="1:68" s="96" customForma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</row>
    <row r="80" spans="1:68" s="96" customForma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</row>
    <row r="81" spans="1:68" s="96" customForma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</row>
    <row r="82" spans="1:68" s="96" customForma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</row>
    <row r="83" spans="1:68" s="96" customForma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</row>
    <row r="84" spans="1:68" s="96" customForma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</row>
    <row r="85" spans="1:68" s="96" customForma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</row>
    <row r="86" spans="1:68" s="96" customForma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</row>
    <row r="87" spans="1:68" s="96" customForma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</row>
    <row r="88" spans="1:68" s="96" customForma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</row>
    <row r="89" spans="1:68" s="96" customForma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</row>
    <row r="90" spans="1:68" s="96" customForma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</row>
    <row r="91" spans="1:68" s="96" customForma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</row>
    <row r="92" spans="1:68" s="96" customForma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</row>
    <row r="93" spans="1:68" s="96" customForma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</row>
    <row r="94" spans="1:68" s="96" customForma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</row>
    <row r="95" spans="1:68" s="96" customForma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</row>
    <row r="96" spans="1:68" s="96" customForma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</row>
    <row r="97" spans="1:68" s="96" customForma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</row>
    <row r="98" spans="1:68" s="96" customForma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</row>
    <row r="99" spans="1:68" s="96" customForma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</row>
    <row r="100" spans="1:68" s="96" customForma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</row>
    <row r="101" spans="1:68" s="96" customForma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</row>
    <row r="102" spans="1:68" s="96" customForma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</row>
    <row r="103" spans="1:68" s="96" customForma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</row>
    <row r="104" spans="1:68" s="96" customForma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</row>
    <row r="105" spans="1:68" s="96" customForma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</row>
    <row r="106" spans="1:68" s="96" customForma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</row>
    <row r="107" spans="1:68" s="96" customForma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</row>
    <row r="108" spans="1:68" s="96" customForma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</row>
    <row r="109" spans="1:68" s="96" customForma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</row>
    <row r="110" spans="1:68" s="96" customForma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</row>
    <row r="111" spans="1:68" s="96" customForma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</row>
    <row r="112" spans="1:68" s="96" customForma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</row>
    <row r="113" spans="1:68" s="96" customForma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</row>
    <row r="114" spans="1:68" s="96" customForma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</row>
    <row r="115" spans="1:68" s="96" customForma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</row>
    <row r="116" spans="1:68" s="96" customForma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</row>
    <row r="117" spans="1:68" s="96" customForma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</row>
    <row r="118" spans="1:68" s="96" customForma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</row>
    <row r="119" spans="1:68" s="96" customForma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</row>
    <row r="120" spans="1:68" s="96" customForma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</row>
    <row r="121" spans="1:68" s="96" customForma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</row>
    <row r="122" spans="1:68" s="96" customForma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</row>
    <row r="123" spans="1:68" s="96" customForma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</row>
    <row r="124" spans="1:68" s="96" customForma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</row>
    <row r="125" spans="1:68" s="96" customForma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</row>
    <row r="126" spans="1:68" s="96" customForma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</row>
    <row r="127" spans="1:68" s="96" customForma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</row>
    <row r="128" spans="1:68" s="96" customForma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</row>
    <row r="129" spans="1:68" s="96" customForma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</row>
    <row r="130" spans="1:68" s="96" customForma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</row>
    <row r="131" spans="1:68" s="96" customForma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</row>
    <row r="132" spans="1:68" s="96" customForma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</row>
    <row r="133" spans="1:68" s="96" customForma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</row>
    <row r="134" spans="1:68" s="96" customForma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</row>
    <row r="135" spans="1:68" s="96" customForma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</row>
    <row r="136" spans="1:68" s="96" customForma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</row>
    <row r="137" spans="1:68" s="96" customForma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</row>
    <row r="138" spans="1:68" s="96" customForma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</row>
    <row r="139" spans="1:68" s="96" customForma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</row>
    <row r="140" spans="1:68" s="96" customForma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</row>
    <row r="141" spans="1:68" s="96" customForma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</row>
    <row r="142" spans="1:68" s="96" customForma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</row>
    <row r="143" spans="1:68" s="96" customForma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</row>
    <row r="144" spans="1:68" s="96" customForma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</row>
    <row r="145" spans="1:68" s="96" customForma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</row>
    <row r="146" spans="1:68" s="96" customForma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</row>
    <row r="147" spans="1:68" s="96" customForma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</row>
    <row r="148" spans="1:68" s="96" customForma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</row>
    <row r="149" spans="1:68" s="96" customForma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</row>
    <row r="150" spans="1:68" s="96" customForma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</row>
    <row r="151" spans="1:68" s="96" customForma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</row>
    <row r="152" spans="1:68" s="96" customForma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</row>
    <row r="153" spans="1:68" s="96" customForma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</row>
    <row r="154" spans="1:68" s="96" customForma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</row>
    <row r="155" spans="1:68" s="96" customForma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</row>
    <row r="156" spans="1:68" s="96" customForma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</row>
    <row r="157" spans="1:68" s="96" customForma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</row>
    <row r="158" spans="1:68" s="96" customForma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</row>
    <row r="159" spans="1:68" s="96" customForma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</row>
    <row r="160" spans="1:68" s="96" customForma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</row>
    <row r="161" spans="1:68" s="96" customForma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</row>
    <row r="162" spans="1:68" s="96" customForma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</row>
    <row r="163" spans="1:68" s="96" customForma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</row>
    <row r="164" spans="1:68" s="96" customForma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</row>
    <row r="165" spans="1:68" s="96" customForma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</row>
    <row r="166" spans="1:68" s="96" customForma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</row>
    <row r="167" spans="1:68" s="96" customForma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</row>
    <row r="168" spans="1:68" s="96" customForma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</row>
    <row r="169" spans="1:68" s="96" customForma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</row>
    <row r="170" spans="1:68" s="96" customForma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</row>
    <row r="171" spans="1:68" s="96" customForma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</row>
    <row r="172" spans="1:68" s="96" customForma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</row>
    <row r="173" spans="1:68" s="96" customForma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</row>
    <row r="174" spans="1:68" s="96" customForma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</row>
    <row r="175" spans="1:68" s="96" customForma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</row>
    <row r="176" spans="1:68" s="96" customForma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</row>
    <row r="177" spans="1:68" s="96" customForma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</row>
    <row r="178" spans="1:68" s="96" customForma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</row>
    <row r="179" spans="1:68" s="96" customForma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</row>
    <row r="180" spans="1:68" s="96" customForma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</row>
    <row r="181" spans="1:68" s="96" customForma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</row>
    <row r="182" spans="1:68" s="96" customForma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</row>
    <row r="183" spans="1:68" s="96" customForma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</row>
    <row r="184" spans="1:68" s="96" customForma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</row>
    <row r="185" spans="1:68" s="96" customForma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</row>
    <row r="186" spans="1:68" s="96" customForma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</row>
    <row r="187" spans="1:68" s="96" customForma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</row>
    <row r="188" spans="1:68" s="96" customForma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</row>
    <row r="189" spans="1:68" s="96" customForma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</row>
    <row r="190" spans="1:68" s="96" customForma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</row>
    <row r="191" spans="1:68" s="96" customForma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</row>
    <row r="192" spans="1:68" s="96" customForma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</row>
    <row r="193" spans="1:68" s="96" customForma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</row>
    <row r="194" spans="1:68" s="96" customForma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</row>
    <row r="195" spans="1:68" s="96" customForma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</row>
    <row r="196" spans="1:68" s="96" customForma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</row>
    <row r="197" spans="1:68" s="96" customForma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</row>
    <row r="198" spans="1:68" s="96" customForma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</row>
    <row r="199" spans="1:68" s="96" customForma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</row>
    <row r="200" spans="1:68" s="96" customForma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</row>
    <row r="201" spans="1:68" s="96" customForma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</row>
    <row r="202" spans="1:68" s="96" customForma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</row>
    <row r="203" spans="1:68" s="96" customForma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</row>
    <row r="204" spans="1:68" s="96" customForma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</row>
    <row r="205" spans="1:68" s="96" customForma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</row>
    <row r="206" spans="1:68" s="96" customForma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</row>
    <row r="207" spans="1:68" s="96" customForma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</row>
    <row r="208" spans="1:68" s="96" customForma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</row>
    <row r="209" spans="1:68" s="96" customForma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</row>
    <row r="210" spans="1:68" s="96" customForma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</row>
    <row r="211" spans="1:68" s="96" customForma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</row>
    <row r="212" spans="1:68" s="96" customForma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</row>
    <row r="213" spans="1:68" s="96" customForma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</row>
    <row r="214" spans="1:68" s="96" customForma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</row>
    <row r="215" spans="1:68" s="96" customForma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</row>
    <row r="216" spans="1:68" s="96" customForma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</row>
    <row r="217" spans="1:68" s="96" customForma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</row>
    <row r="218" spans="1:68" s="96" customForma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</row>
    <row r="219" spans="1:68" s="96" customForma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</row>
    <row r="220" spans="1:68" s="96" customForma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</row>
    <row r="221" spans="1:68" s="96" customForma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</row>
    <row r="222" spans="1:68" s="96" customForma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</row>
    <row r="223" spans="1:68" s="96" customForma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</row>
    <row r="224" spans="1:68" s="96" customForma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</row>
    <row r="225" spans="1:53" s="96" customForma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</row>
    <row r="226" spans="1:53" s="96" customForma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</row>
    <row r="227" spans="1:53" s="96" customForma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</row>
    <row r="228" spans="1:53" s="96" customForma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</row>
    <row r="229" spans="1:53" s="96" customForma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</row>
    <row r="230" spans="1:53" s="96" customForma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</row>
    <row r="231" spans="1:53" s="96" customForma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</row>
    <row r="232" spans="1:53" s="96" customForma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</row>
    <row r="233" spans="1:53" s="96" customForma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</row>
    <row r="234" spans="1:53" s="96" customForma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</row>
    <row r="235" spans="1:53" s="96" customForma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</row>
    <row r="236" spans="1:53" s="96" customForma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</row>
    <row r="237" spans="1:53" s="96" customForma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</row>
    <row r="238" spans="1:53" s="96" customForma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</row>
    <row r="239" spans="1:53" s="96" customForma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</row>
    <row r="240" spans="1:53" s="96" customForma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</row>
    <row r="241" spans="1:53" s="96" customForma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</row>
    <row r="242" spans="1:53" s="96" customForma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</row>
    <row r="243" spans="1:53" s="96" customForma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</row>
    <row r="244" spans="1:53" s="96" customForma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</row>
    <row r="245" spans="1:53" s="96" customForma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</row>
    <row r="246" spans="1:53" s="96" customForma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</row>
    <row r="247" spans="1:53" s="96" customForma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</row>
    <row r="248" spans="1:53" s="96" customForma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</row>
    <row r="249" spans="1:53" s="96" customForma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</row>
    <row r="250" spans="1:53" s="96" customForma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</row>
    <row r="251" spans="1:53" s="96" customForma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</row>
    <row r="252" spans="1:53" s="96" customForma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</row>
    <row r="253" spans="1:53" s="96" customForma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</row>
    <row r="254" spans="1:53" s="96" customForma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</row>
    <row r="255" spans="1:53" s="96" customForma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</row>
    <row r="256" spans="1:53" s="96" customForma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</row>
    <row r="257" spans="1:53" s="96" customForma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</row>
    <row r="258" spans="1:53" s="96" customForma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</row>
    <row r="259" spans="1:53" s="96" customForma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</row>
    <row r="260" spans="1:53" s="96" customForma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</row>
    <row r="261" spans="1:53" s="96" customForma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</row>
    <row r="262" spans="1:53" s="96" customForma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</row>
    <row r="263" spans="1:53" s="96" customForma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</row>
    <row r="264" spans="1:53" s="96" customForma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</row>
    <row r="265" spans="1:53" s="96" customForma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</row>
    <row r="266" spans="1:53" s="96" customForma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</row>
    <row r="267" spans="1:53" s="96" customForma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</row>
    <row r="268" spans="1:53" s="96" customForma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</row>
    <row r="269" spans="1:53" s="96" customForma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</row>
    <row r="270" spans="1:53" s="96" customForma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</row>
    <row r="271" spans="1:53" s="96" customForma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</row>
    <row r="272" spans="1:53" s="96" customForma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</row>
    <row r="273" spans="1:53" s="96" customForma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</row>
    <row r="274" spans="1:53" s="96" customForma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</row>
    <row r="275" spans="1:53" s="96" customForma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</row>
    <row r="276" spans="1:53" s="96" customForma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</row>
    <row r="277" spans="1:53" s="96" customForma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</row>
    <row r="278" spans="1:53" s="96" customForma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</row>
    <row r="279" spans="1:53" s="96" customForma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</row>
    <row r="280" spans="1:53" s="96" customForma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</row>
    <row r="281" spans="1:53" s="96" customForma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</row>
    <row r="282" spans="1:53" s="96" customForma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</row>
    <row r="283" spans="1:53" s="96" customForma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</row>
    <row r="284" spans="1:53" s="96" customForma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</row>
    <row r="285" spans="1:53" s="96" customForma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</row>
    <row r="286" spans="1:53" s="96" customForma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</row>
    <row r="287" spans="1:53" s="96" customForma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</row>
    <row r="288" spans="1:53" s="96" customForma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</row>
    <row r="289" spans="1:53" s="96" customForma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</row>
    <row r="290" spans="1:53" s="96" customForma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</row>
    <row r="291" spans="1:53" s="96" customForma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</row>
    <row r="292" spans="1:53" s="96" customForma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</row>
    <row r="293" spans="1:53" s="96" customForma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</row>
    <row r="294" spans="1:53" s="96" customForma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</row>
    <row r="295" spans="1:53" s="96" customForma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</row>
    <row r="296" spans="1:53" s="96" customForma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</row>
    <row r="297" spans="1:53" s="96" customForma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</row>
    <row r="298" spans="1:53" s="96" customForma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</row>
    <row r="299" spans="1:53" s="96" customForma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</row>
    <row r="300" spans="1:53" s="96" customForma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</row>
    <row r="301" spans="1:53" s="96" customForma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</row>
    <row r="302" spans="1:53" s="96" customForma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</row>
    <row r="303" spans="1:53" s="96" customForma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</row>
    <row r="304" spans="1:53" s="96" customForma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</row>
    <row r="305" spans="1:53" s="96" customForma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</row>
    <row r="306" spans="1:53" s="96" customForma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</row>
    <row r="307" spans="1:53" s="96" customForma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</row>
    <row r="308" spans="1:53" s="96" customForma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</row>
    <row r="309" spans="1:53" s="96" customForma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</row>
    <row r="310" spans="1:53" s="96" customForma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</row>
    <row r="311" spans="1:53" s="96" customForma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</row>
    <row r="312" spans="1:53" s="96" customForma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</row>
    <row r="313" spans="1:53" s="96" customForma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</row>
    <row r="314" spans="1:53" s="96" customForma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</row>
    <row r="315" spans="1:53" s="96" customForma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</row>
    <row r="316" spans="1:53" s="96" customForma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</row>
    <row r="317" spans="1:53" s="96" customForma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</row>
    <row r="318" spans="1:53" s="96" customForma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</row>
    <row r="319" spans="1:53" s="96" customForma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</row>
    <row r="320" spans="1:53" s="96" customForma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</row>
    <row r="321" spans="1:53" s="96" customForma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</row>
    <row r="322" spans="1:53" s="96" customForma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</row>
    <row r="323" spans="1:53" s="96" customForma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</row>
    <row r="324" spans="1:53" s="96" customForma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</row>
    <row r="325" spans="1:53" s="96" customForma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</row>
    <row r="326" spans="1:53" s="96" customForma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</row>
    <row r="327" spans="1:53" s="96" customForma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</row>
    <row r="328" spans="1:53" s="96" customForma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</row>
    <row r="329" spans="1:53" s="96" customForma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</row>
    <row r="330" spans="1:53" s="96" customForma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</row>
    <row r="331" spans="1:53" s="96" customForma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</row>
    <row r="332" spans="1:53" s="96" customForma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</row>
    <row r="333" spans="1:53" s="96" customForma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</row>
    <row r="334" spans="1:53" s="96" customForma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</row>
    <row r="335" spans="1:53" s="96" customForma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</row>
    <row r="336" spans="1:53" s="96" customForma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</row>
    <row r="337" spans="1:53" s="96" customForma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</row>
    <row r="338" spans="1:53" s="96" customForma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</row>
    <row r="339" spans="1:53" s="96" customForma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</row>
    <row r="340" spans="1:53" s="96" customForma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</row>
    <row r="341" spans="1:53" s="96" customForma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</row>
    <row r="342" spans="1:53" s="96" customForma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</row>
    <row r="343" spans="1:53" s="96" customForma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</row>
    <row r="344" spans="1:53" s="96" customForma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</row>
    <row r="345" spans="1:53" s="96" customForma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</row>
    <row r="346" spans="1:53" s="96" customForma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</row>
    <row r="347" spans="1:53" s="96" customForma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</row>
    <row r="348" spans="1:53" s="96" customForma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</row>
    <row r="349" spans="1:53" s="96" customForma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</row>
    <row r="350" spans="1:53" s="96" customForma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</row>
    <row r="351" spans="1:53" s="96" customForma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</row>
    <row r="352" spans="1:53" s="96" customForma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</row>
    <row r="353" spans="1:53" s="96" customForma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</row>
    <row r="354" spans="1:53" s="96" customForma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</row>
    <row r="355" spans="1:53" s="96" customForma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</row>
    <row r="356" spans="1:53" s="96" customForma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</row>
    <row r="357" spans="1:53" s="96" customForma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</row>
    <row r="358" spans="1:53" s="96" customForma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</row>
    <row r="359" spans="1:53" s="96" customForma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</row>
    <row r="360" spans="1:53" s="96" customForma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</row>
    <row r="361" spans="1:53" s="96" customForma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</row>
    <row r="362" spans="1:53" s="96" customForma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</row>
    <row r="363" spans="1:53" s="96" customForma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</row>
    <row r="364" spans="1:53" s="96" customForma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</row>
    <row r="365" spans="1:53" s="96" customForma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</row>
    <row r="366" spans="1:53" s="96" customForma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</row>
    <row r="367" spans="1:53" s="96" customForma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</row>
    <row r="368" spans="1:53" s="96" customForma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</row>
    <row r="369" spans="1:53" s="96" customForma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</row>
    <row r="370" spans="1:53" s="96" customForma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</row>
    <row r="371" spans="1:53" s="96" customForma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</row>
    <row r="372" spans="1:53" s="96" customForma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</row>
    <row r="373" spans="1:53" s="96" customForma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</row>
    <row r="374" spans="1:53" s="96" customForma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</row>
    <row r="375" spans="1:53" s="96" customForma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</row>
    <row r="376" spans="1:53" s="96" customForma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</row>
    <row r="377" spans="1:53" s="96" customForma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</row>
    <row r="378" spans="1:53" s="96" customForma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</row>
    <row r="379" spans="1:53" s="96" customForma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</row>
    <row r="380" spans="1:53" s="96" customForma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</row>
    <row r="381" spans="1:53" s="96" customForma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</row>
    <row r="382" spans="1:53" s="96" customForma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</row>
    <row r="383" spans="1:53" s="96" customForma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</row>
    <row r="384" spans="1:53" s="96" customForma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</row>
    <row r="385" spans="1:53" s="96" customForma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</row>
    <row r="386" spans="1:53" s="96" customForma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</row>
    <row r="387" spans="1:53" s="96" customForma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</row>
    <row r="388" spans="1:53" s="96" customForma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</row>
    <row r="389" spans="1:53" s="96" customForma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</row>
    <row r="390" spans="1:53" s="96" customForma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</row>
    <row r="391" spans="1:53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</row>
  </sheetData>
  <sheetProtection algorithmName="SHA-512" hashValue="+yLEr21sADHMSfyBEEwwYFf1KnCbpf+l64aKkXjBloWq79faODhUcnBZxaz+Ge3/Gg5xjRtHYOrBo5u50Hj9+g==" saltValue="aqueS2VL6RPC1SYN3PIGmg==" spinCount="100000" sheet="1" objects="1" scenarios="1"/>
  <mergeCells count="48">
    <mergeCell ref="K2:L2"/>
    <mergeCell ref="M2:N2"/>
    <mergeCell ref="E1:H1"/>
    <mergeCell ref="K1:L1"/>
    <mergeCell ref="M1:N1"/>
    <mergeCell ref="E2:H2"/>
    <mergeCell ref="C10:H11"/>
    <mergeCell ref="J10:O11"/>
    <mergeCell ref="Q10:V11"/>
    <mergeCell ref="P28:Q28"/>
    <mergeCell ref="K28:L28"/>
    <mergeCell ref="P27:Q27"/>
    <mergeCell ref="C13:H14"/>
    <mergeCell ref="J13:O14"/>
    <mergeCell ref="Q13:V14"/>
    <mergeCell ref="C15:H16"/>
    <mergeCell ref="J15:O16"/>
    <mergeCell ref="Q15:V16"/>
    <mergeCell ref="C17:H18"/>
    <mergeCell ref="J17:O18"/>
    <mergeCell ref="Q17:V18"/>
    <mergeCell ref="C21:H22"/>
    <mergeCell ref="J21:O22"/>
    <mergeCell ref="Q21:V22"/>
    <mergeCell ref="A3:A4"/>
    <mergeCell ref="B3:D3"/>
    <mergeCell ref="E3:F3"/>
    <mergeCell ref="G3:G4"/>
    <mergeCell ref="H3:H4"/>
    <mergeCell ref="Q3:S3"/>
    <mergeCell ref="P4:Q4"/>
    <mergeCell ref="P5:Q5"/>
    <mergeCell ref="H6:Q7"/>
    <mergeCell ref="H8:Q8"/>
    <mergeCell ref="I3:I4"/>
    <mergeCell ref="J3:J4"/>
    <mergeCell ref="K3:K4"/>
    <mergeCell ref="L3:N3"/>
    <mergeCell ref="R29:W29"/>
    <mergeCell ref="A30:A33"/>
    <mergeCell ref="K34:L34"/>
    <mergeCell ref="B29:C29"/>
    <mergeCell ref="D29:E29"/>
    <mergeCell ref="F29:G29"/>
    <mergeCell ref="H29:I29"/>
    <mergeCell ref="J29:K29"/>
    <mergeCell ref="L29:N29"/>
    <mergeCell ref="O29:Q29"/>
  </mergeCells>
  <conditionalFormatting sqref="L5:N5 L9:N9 L23:N27">
    <cfRule type="cellIs" dxfId="454" priority="38" operator="lessThan">
      <formula>0</formula>
    </cfRule>
  </conditionalFormatting>
  <conditionalFormatting sqref="W5:W27">
    <cfRule type="containsBlanks" dxfId="453" priority="37">
      <formula>LEN(TRIM(W5))=0</formula>
    </cfRule>
  </conditionalFormatting>
  <conditionalFormatting sqref="K5 B9:I9 K9 B7:G7 B5:I5 B6:H6 B10:C10 B11:B12 D12:I12 B19:I19 B13:C13 B14:B18 B27:I27 B20:B26 H20:I20 I13:I18 I10:I11 H23:I26 I21:I22 B8:H8 K23:K27">
    <cfRule type="cellIs" dxfId="452" priority="36" operator="lessThan">
      <formula>0</formula>
    </cfRule>
  </conditionalFormatting>
  <conditionalFormatting sqref="B30 L30 O30:Q33">
    <cfRule type="cellIs" dxfId="451" priority="35" operator="lessThan">
      <formula>0</formula>
    </cfRule>
  </conditionalFormatting>
  <conditionalFormatting sqref="A5:A27">
    <cfRule type="cellIs" dxfId="450" priority="34" operator="equal">
      <formula>TODAY()</formula>
    </cfRule>
  </conditionalFormatting>
  <conditionalFormatting sqref="J5 J9 J23:J27">
    <cfRule type="cellIs" dxfId="449" priority="33" operator="lessThan">
      <formula>0</formula>
    </cfRule>
  </conditionalFormatting>
  <conditionalFormatting sqref="C5:D9 C10 D12 C19:D19 C13 C27:D27">
    <cfRule type="expression" dxfId="448" priority="32">
      <formula>IF(C5&lt;0,"opcional","0")</formula>
    </cfRule>
  </conditionalFormatting>
  <conditionalFormatting sqref="J30">
    <cfRule type="cellIs" dxfId="447" priority="31" operator="lessThan">
      <formula>0</formula>
    </cfRule>
  </conditionalFormatting>
  <conditionalFormatting sqref="C15">
    <cfRule type="cellIs" dxfId="446" priority="30" operator="lessThan">
      <formula>0</formula>
    </cfRule>
  </conditionalFormatting>
  <conditionalFormatting sqref="C15">
    <cfRule type="expression" dxfId="445" priority="29">
      <formula>IF(C15&lt;0,"opcional","0")</formula>
    </cfRule>
  </conditionalFormatting>
  <conditionalFormatting sqref="C25">
    <cfRule type="cellIs" dxfId="444" priority="26" operator="lessThan">
      <formula>0</formula>
    </cfRule>
  </conditionalFormatting>
  <conditionalFormatting sqref="C25">
    <cfRule type="expression" dxfId="443" priority="25">
      <formula>IF(C25&lt;0,"opcional","0")</formula>
    </cfRule>
  </conditionalFormatting>
  <conditionalFormatting sqref="C20 G20 C23">
    <cfRule type="cellIs" dxfId="442" priority="28" operator="lessThan">
      <formula>0</formula>
    </cfRule>
  </conditionalFormatting>
  <conditionalFormatting sqref="C20 C23">
    <cfRule type="expression" dxfId="441" priority="27">
      <formula>IF(C20&lt;0,"opcional","0")</formula>
    </cfRule>
  </conditionalFormatting>
  <conditionalFormatting sqref="C17">
    <cfRule type="cellIs" dxfId="440" priority="24" operator="lessThan">
      <formula>0</formula>
    </cfRule>
  </conditionalFormatting>
  <conditionalFormatting sqref="C17">
    <cfRule type="expression" dxfId="439" priority="23">
      <formula>IF(C17&lt;0,"opcional","0")</formula>
    </cfRule>
  </conditionalFormatting>
  <conditionalFormatting sqref="C21">
    <cfRule type="cellIs" dxfId="438" priority="22" operator="lessThan">
      <formula>0</formula>
    </cfRule>
  </conditionalFormatting>
  <conditionalFormatting sqref="C21">
    <cfRule type="expression" dxfId="437" priority="21">
      <formula>IF(C21&lt;0,"opcional","0")</formula>
    </cfRule>
  </conditionalFormatting>
  <conditionalFormatting sqref="J10 K12:O12 J19:O19 J13 O20">
    <cfRule type="cellIs" dxfId="436" priority="20" operator="lessThan">
      <formula>0</formula>
    </cfRule>
  </conditionalFormatting>
  <conditionalFormatting sqref="J10 K12 J19:K19 J13">
    <cfRule type="expression" dxfId="435" priority="19">
      <formula>IF(J10&lt;0,"opcional","0")</formula>
    </cfRule>
  </conditionalFormatting>
  <conditionalFormatting sqref="J15">
    <cfRule type="cellIs" dxfId="434" priority="18" operator="lessThan">
      <formula>0</formula>
    </cfRule>
  </conditionalFormatting>
  <conditionalFormatting sqref="J15">
    <cfRule type="expression" dxfId="433" priority="17">
      <formula>IF(J15&lt;0,"opcional","0")</formula>
    </cfRule>
  </conditionalFormatting>
  <conditionalFormatting sqref="J20 N20">
    <cfRule type="cellIs" dxfId="432" priority="16" operator="lessThan">
      <formula>0</formula>
    </cfRule>
  </conditionalFormatting>
  <conditionalFormatting sqref="J20">
    <cfRule type="expression" dxfId="431" priority="15">
      <formula>IF(J20&lt;0,"opcional","0")</formula>
    </cfRule>
  </conditionalFormatting>
  <conditionalFormatting sqref="J17">
    <cfRule type="cellIs" dxfId="430" priority="14" operator="lessThan">
      <formula>0</formula>
    </cfRule>
  </conditionalFormatting>
  <conditionalFormatting sqref="J17">
    <cfRule type="expression" dxfId="429" priority="13">
      <formula>IF(J17&lt;0,"opcional","0")</formula>
    </cfRule>
  </conditionalFormatting>
  <conditionalFormatting sqref="J21">
    <cfRule type="cellIs" dxfId="428" priority="12" operator="lessThan">
      <formula>0</formula>
    </cfRule>
  </conditionalFormatting>
  <conditionalFormatting sqref="J21">
    <cfRule type="expression" dxfId="427" priority="11">
      <formula>IF(J21&lt;0,"opcional","0")</formula>
    </cfRule>
  </conditionalFormatting>
  <conditionalFormatting sqref="Q10 R12:V12 Q19:V19 Q13 V20">
    <cfRule type="cellIs" dxfId="426" priority="10" operator="lessThan">
      <formula>0</formula>
    </cfRule>
  </conditionalFormatting>
  <conditionalFormatting sqref="Q10 R12 Q19:R19 Q13">
    <cfRule type="expression" dxfId="425" priority="9">
      <formula>IF(Q10&lt;0,"opcional","0")</formula>
    </cfRule>
  </conditionalFormatting>
  <conditionalFormatting sqref="Q15">
    <cfRule type="cellIs" dxfId="424" priority="8" operator="lessThan">
      <formula>0</formula>
    </cfRule>
  </conditionalFormatting>
  <conditionalFormatting sqref="Q15">
    <cfRule type="expression" dxfId="423" priority="7">
      <formula>IF(Q15&lt;0,"opcional","0")</formula>
    </cfRule>
  </conditionalFormatting>
  <conditionalFormatting sqref="Q20 U20">
    <cfRule type="cellIs" dxfId="422" priority="6" operator="lessThan">
      <formula>0</formula>
    </cfRule>
  </conditionalFormatting>
  <conditionalFormatting sqref="Q20">
    <cfRule type="expression" dxfId="421" priority="5">
      <formula>IF(Q20&lt;0,"opcional","0")</formula>
    </cfRule>
  </conditionalFormatting>
  <conditionalFormatting sqref="Q17">
    <cfRule type="cellIs" dxfId="420" priority="4" operator="lessThan">
      <formula>0</formula>
    </cfRule>
  </conditionalFormatting>
  <conditionalFormatting sqref="Q17">
    <cfRule type="expression" dxfId="419" priority="3">
      <formula>IF(Q17&lt;0,"opcional","0")</formula>
    </cfRule>
  </conditionalFormatting>
  <conditionalFormatting sqref="Q21">
    <cfRule type="cellIs" dxfId="418" priority="2" operator="lessThan">
      <formula>0</formula>
    </cfRule>
  </conditionalFormatting>
  <conditionalFormatting sqref="Q21">
    <cfRule type="expression" dxfId="417" priority="1">
      <formula>IF(Q21&lt;0,"opcional","0")</formula>
    </cfRule>
  </conditionalFormatting>
  <hyperlinks>
    <hyperlink ref="Q13:V14" r:id="rId1" display="🔹  PLANILHA DT V1.2 - 2021+2020 (Com Atualizações)" xr:uid="{6115BAA9-EA16-7C42-9FA0-D2863101A0CA}"/>
  </hyperlinks>
  <pageMargins left="0.511811024" right="0.511811024" top="0.78740157499999996" bottom="0.78740157499999996" header="0.31496062000000002" footer="0.31496062000000002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139B9-C635-6840-AD3A-7273D867DAEB}">
  <sheetPr codeName="Planilha4">
    <tabColor theme="8" tint="-0.249977111117893"/>
  </sheetPr>
  <dimension ref="A1:BT391"/>
  <sheetViews>
    <sheetView showGridLines="0" showRowColHeaders="0" topLeftCell="A4" zoomScaleNormal="100" workbookViewId="0">
      <pane xSplit="1" topLeftCell="B1" activePane="topRight" state="frozen"/>
      <selection activeCell="F43" sqref="F43"/>
      <selection pane="topRight" activeCell="B27" sqref="A27:B27"/>
    </sheetView>
  </sheetViews>
  <sheetFormatPr defaultColWidth="9.125" defaultRowHeight="15.75"/>
  <cols>
    <col min="1" max="1" width="12" style="112" customWidth="1"/>
    <col min="2" max="2" width="6.375" style="112" customWidth="1"/>
    <col min="3" max="8" width="8.875" style="112" customWidth="1"/>
    <col min="9" max="9" width="6.125" style="112" customWidth="1"/>
    <col min="10" max="15" width="8.875" style="112" customWidth="1"/>
    <col min="16" max="16" width="6.125" style="112" customWidth="1"/>
    <col min="17" max="22" width="8.875" style="112" customWidth="1"/>
    <col min="23" max="23" width="6" style="112" customWidth="1"/>
    <col min="24" max="24" width="2.5" style="112" customWidth="1"/>
    <col min="25" max="25" width="9.125" style="112"/>
    <col min="26" max="26" width="11.5" style="112" bestFit="1" customWidth="1"/>
    <col min="27" max="16384" width="9.125" style="112"/>
  </cols>
  <sheetData>
    <row r="1" spans="1:72" s="96" customFormat="1" ht="22.5" customHeight="1">
      <c r="A1" s="263"/>
      <c r="B1" s="427"/>
      <c r="C1" s="427"/>
      <c r="D1" s="427"/>
      <c r="E1" s="598"/>
      <c r="F1" s="598"/>
      <c r="G1" s="598"/>
      <c r="H1" s="598"/>
      <c r="I1" s="98"/>
      <c r="J1" s="428"/>
      <c r="K1" s="596"/>
      <c r="L1" s="596"/>
      <c r="M1" s="597"/>
      <c r="N1" s="597"/>
      <c r="O1" s="429"/>
      <c r="P1" s="99"/>
      <c r="Q1" s="430"/>
      <c r="R1" s="431"/>
      <c r="S1" s="426"/>
      <c r="T1" s="426"/>
      <c r="U1" s="426"/>
      <c r="V1" s="426"/>
      <c r="W1" s="426"/>
      <c r="X1" s="55"/>
      <c r="Y1" s="86">
        <v>0</v>
      </c>
      <c r="Z1" s="85">
        <f>Configurar!$B$14</f>
        <v>1000</v>
      </c>
      <c r="AA1" s="9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</row>
    <row r="2" spans="1:72" s="96" customFormat="1" ht="22.5" customHeight="1">
      <c r="A2" s="102"/>
      <c r="B2" s="103"/>
      <c r="C2" s="103"/>
      <c r="D2" s="103"/>
      <c r="E2" s="599"/>
      <c r="F2" s="599"/>
      <c r="G2" s="599"/>
      <c r="H2" s="599"/>
      <c r="I2" s="21"/>
      <c r="J2" s="428"/>
      <c r="K2" s="596"/>
      <c r="L2" s="596"/>
      <c r="M2" s="597"/>
      <c r="N2" s="597"/>
      <c r="O2" s="429"/>
      <c r="P2" s="99"/>
      <c r="Q2" s="423"/>
      <c r="R2" s="424"/>
      <c r="S2" s="424"/>
      <c r="T2" s="424"/>
      <c r="U2" s="424"/>
      <c r="V2" s="424"/>
      <c r="W2" s="425"/>
      <c r="X2" s="55"/>
      <c r="Y2" s="86">
        <v>0</v>
      </c>
      <c r="Z2" s="85">
        <f>Configurar!$B$14</f>
        <v>1000</v>
      </c>
      <c r="AA2" s="9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</row>
    <row r="3" spans="1:72" ht="17.100000000000001" customHeight="1">
      <c r="A3" s="510"/>
      <c r="B3" s="579"/>
      <c r="C3" s="580"/>
      <c r="D3" s="580"/>
      <c r="E3" s="580"/>
      <c r="F3" s="580"/>
      <c r="G3" s="581"/>
      <c r="H3" s="581"/>
      <c r="I3" s="581"/>
      <c r="J3" s="581"/>
      <c r="K3" s="586"/>
      <c r="L3" s="581"/>
      <c r="M3" s="581"/>
      <c r="N3" s="581"/>
      <c r="O3" s="432"/>
      <c r="P3" s="432"/>
      <c r="Q3" s="581"/>
      <c r="R3" s="581"/>
      <c r="S3" s="581"/>
      <c r="T3" s="442"/>
      <c r="U3" s="442"/>
      <c r="V3" s="442"/>
      <c r="W3" s="432"/>
      <c r="X3" s="55"/>
      <c r="Y3" s="86">
        <v>0</v>
      </c>
      <c r="Z3" s="85">
        <f>Configurar!$B$14</f>
        <v>1000</v>
      </c>
      <c r="AA3" s="9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96"/>
      <c r="BR3" s="96"/>
      <c r="BS3" s="96"/>
      <c r="BT3" s="96"/>
    </row>
    <row r="4" spans="1:72" ht="16.5" thickBot="1">
      <c r="A4" s="510"/>
      <c r="B4" s="433"/>
      <c r="C4" s="434"/>
      <c r="D4" s="434"/>
      <c r="E4" s="434"/>
      <c r="F4" s="434"/>
      <c r="G4" s="582"/>
      <c r="H4" s="582"/>
      <c r="I4" s="582"/>
      <c r="J4" s="582"/>
      <c r="K4" s="587"/>
      <c r="L4" s="435"/>
      <c r="M4" s="435"/>
      <c r="N4" s="435"/>
      <c r="O4" s="435"/>
      <c r="P4" s="582"/>
      <c r="Q4" s="582"/>
      <c r="R4" s="435"/>
      <c r="S4" s="435"/>
      <c r="T4" s="435"/>
      <c r="U4" s="435"/>
      <c r="V4" s="435"/>
      <c r="W4" s="435"/>
      <c r="X4" s="118"/>
      <c r="Y4" s="86">
        <v>0</v>
      </c>
      <c r="Z4" s="85">
        <f>Configurar!$B$14</f>
        <v>1000</v>
      </c>
      <c r="AA4" s="9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96"/>
      <c r="BR4" s="96"/>
      <c r="BS4" s="96"/>
      <c r="BT4" s="96"/>
    </row>
    <row r="5" spans="1:72" ht="15.95" customHeight="1" thickTop="1">
      <c r="A5" s="119"/>
      <c r="B5" s="397"/>
      <c r="C5" s="398"/>
      <c r="D5" s="399"/>
      <c r="E5" s="400"/>
      <c r="F5" s="400"/>
      <c r="G5" s="401"/>
      <c r="H5" s="402"/>
      <c r="I5" s="398"/>
      <c r="J5" s="403"/>
      <c r="K5" s="398"/>
      <c r="L5" s="404"/>
      <c r="M5" s="405"/>
      <c r="N5" s="406"/>
      <c r="O5" s="400"/>
      <c r="P5" s="583"/>
      <c r="Q5" s="583"/>
      <c r="R5" s="407"/>
      <c r="S5" s="407"/>
      <c r="T5" s="407"/>
      <c r="U5" s="407"/>
      <c r="V5" s="407"/>
      <c r="W5" s="408"/>
      <c r="X5" s="124"/>
      <c r="Y5" s="86">
        <v>0</v>
      </c>
      <c r="Z5" s="85">
        <f>Configurar!$B$14</f>
        <v>1000</v>
      </c>
      <c r="AA5" s="9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96"/>
      <c r="BR5" s="96"/>
      <c r="BS5" s="96"/>
      <c r="BT5" s="96"/>
    </row>
    <row r="6" spans="1:72" ht="15.95" customHeight="1">
      <c r="A6" s="119"/>
      <c r="B6" s="396"/>
      <c r="C6" s="388"/>
      <c r="D6" s="388"/>
      <c r="E6" s="389"/>
      <c r="F6" s="389"/>
      <c r="G6" s="390"/>
      <c r="H6" s="584" t="s">
        <v>120</v>
      </c>
      <c r="I6" s="584"/>
      <c r="J6" s="584"/>
      <c r="K6" s="584"/>
      <c r="L6" s="584"/>
      <c r="M6" s="584"/>
      <c r="N6" s="584"/>
      <c r="O6" s="584"/>
      <c r="P6" s="584"/>
      <c r="Q6" s="584"/>
      <c r="R6" s="395"/>
      <c r="S6" s="395"/>
      <c r="T6" s="395"/>
      <c r="U6" s="395"/>
      <c r="V6" s="395"/>
      <c r="W6" s="409"/>
      <c r="X6" s="55"/>
      <c r="Y6" s="86">
        <v>0</v>
      </c>
      <c r="Z6" s="85">
        <f>Configurar!$B$14</f>
        <v>1000</v>
      </c>
      <c r="AA6" s="9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96"/>
      <c r="BR6" s="96"/>
      <c r="BS6" s="96"/>
      <c r="BT6" s="96"/>
    </row>
    <row r="7" spans="1:72" ht="15.95" customHeight="1">
      <c r="A7" s="119"/>
      <c r="B7" s="396"/>
      <c r="C7" s="388"/>
      <c r="D7" s="388"/>
      <c r="E7" s="389"/>
      <c r="F7" s="389"/>
      <c r="G7" s="390"/>
      <c r="H7" s="584"/>
      <c r="I7" s="584"/>
      <c r="J7" s="584"/>
      <c r="K7" s="584"/>
      <c r="L7" s="584"/>
      <c r="M7" s="584"/>
      <c r="N7" s="584"/>
      <c r="O7" s="584"/>
      <c r="P7" s="584"/>
      <c r="Q7" s="584"/>
      <c r="R7" s="395"/>
      <c r="S7" s="395"/>
      <c r="T7" s="395"/>
      <c r="U7" s="395"/>
      <c r="V7" s="395"/>
      <c r="W7" s="409"/>
      <c r="X7" s="55"/>
      <c r="Y7" s="86">
        <v>0</v>
      </c>
      <c r="Z7" s="85">
        <f>Configurar!$B$14</f>
        <v>1000</v>
      </c>
      <c r="AA7" s="9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96"/>
      <c r="BR7" s="96"/>
      <c r="BS7" s="96"/>
      <c r="BT7" s="96"/>
    </row>
    <row r="8" spans="1:72" ht="23.1" customHeight="1">
      <c r="A8" s="119"/>
      <c r="B8" s="396"/>
      <c r="C8" s="388"/>
      <c r="D8" s="388"/>
      <c r="E8" s="389"/>
      <c r="F8" s="389"/>
      <c r="G8" s="390"/>
      <c r="H8" s="585" t="s">
        <v>105</v>
      </c>
      <c r="I8" s="585"/>
      <c r="J8" s="585"/>
      <c r="K8" s="585"/>
      <c r="L8" s="585"/>
      <c r="M8" s="585"/>
      <c r="N8" s="585"/>
      <c r="O8" s="585"/>
      <c r="P8" s="585"/>
      <c r="Q8" s="585"/>
      <c r="R8" s="395"/>
      <c r="S8" s="395"/>
      <c r="T8" s="395"/>
      <c r="U8" s="395"/>
      <c r="V8" s="395"/>
      <c r="W8" s="409"/>
      <c r="X8" s="55"/>
      <c r="Y8" s="86">
        <v>0</v>
      </c>
      <c r="Z8" s="85">
        <f>Configurar!$B$14</f>
        <v>1000</v>
      </c>
      <c r="AA8" s="9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96"/>
      <c r="BR8" s="96"/>
      <c r="BS8" s="96"/>
      <c r="BT8" s="96"/>
    </row>
    <row r="9" spans="1:72" ht="15.95" customHeight="1">
      <c r="A9" s="119"/>
      <c r="B9" s="396"/>
      <c r="C9" s="388"/>
      <c r="D9" s="388"/>
      <c r="E9" s="389"/>
      <c r="F9" s="389"/>
      <c r="G9" s="390"/>
      <c r="H9" s="391"/>
      <c r="I9" s="388"/>
      <c r="J9" s="392"/>
      <c r="K9" s="388"/>
      <c r="L9" s="387"/>
      <c r="M9" s="393"/>
      <c r="N9" s="394"/>
      <c r="O9" s="389"/>
      <c r="P9" s="443"/>
      <c r="Q9" s="443"/>
      <c r="R9" s="395"/>
      <c r="S9" s="395"/>
      <c r="T9" s="395"/>
      <c r="U9" s="395"/>
      <c r="V9" s="395"/>
      <c r="W9" s="409"/>
      <c r="X9" s="55"/>
      <c r="Y9" s="86">
        <v>0</v>
      </c>
      <c r="Z9" s="85">
        <f>Configurar!$B$14</f>
        <v>1000</v>
      </c>
      <c r="AA9" s="9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96"/>
      <c r="BR9" s="96"/>
      <c r="BS9" s="96"/>
      <c r="BT9" s="96"/>
    </row>
    <row r="10" spans="1:72" ht="15.95" customHeight="1">
      <c r="A10" s="119"/>
      <c r="B10" s="396"/>
      <c r="C10" s="588"/>
      <c r="D10" s="588"/>
      <c r="E10" s="588"/>
      <c r="F10" s="588"/>
      <c r="G10" s="588"/>
      <c r="H10" s="588"/>
      <c r="I10" s="446"/>
      <c r="J10" s="588"/>
      <c r="K10" s="588"/>
      <c r="L10" s="588"/>
      <c r="M10" s="588"/>
      <c r="N10" s="588"/>
      <c r="O10" s="588"/>
      <c r="P10" s="447"/>
      <c r="Q10" s="588" t="s">
        <v>119</v>
      </c>
      <c r="R10" s="588"/>
      <c r="S10" s="588"/>
      <c r="T10" s="588"/>
      <c r="U10" s="588"/>
      <c r="V10" s="588"/>
      <c r="W10" s="409"/>
      <c r="X10" s="55"/>
      <c r="Y10" s="86">
        <v>0</v>
      </c>
      <c r="Z10" s="85">
        <f>Configurar!$B$14</f>
        <v>1000</v>
      </c>
      <c r="AA10" s="9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96"/>
      <c r="BR10" s="96"/>
      <c r="BS10" s="96"/>
      <c r="BT10" s="96"/>
    </row>
    <row r="11" spans="1:72" ht="15.95" customHeight="1">
      <c r="A11" s="119"/>
      <c r="B11" s="396"/>
      <c r="C11" s="588"/>
      <c r="D11" s="588"/>
      <c r="E11" s="588"/>
      <c r="F11" s="588"/>
      <c r="G11" s="588"/>
      <c r="H11" s="588"/>
      <c r="I11" s="446"/>
      <c r="J11" s="588"/>
      <c r="K11" s="588"/>
      <c r="L11" s="588"/>
      <c r="M11" s="588"/>
      <c r="N11" s="588"/>
      <c r="O11" s="588"/>
      <c r="P11" s="447"/>
      <c r="Q11" s="588"/>
      <c r="R11" s="588"/>
      <c r="S11" s="588"/>
      <c r="T11" s="588"/>
      <c r="U11" s="588"/>
      <c r="V11" s="588"/>
      <c r="W11" s="409"/>
      <c r="X11" s="55"/>
      <c r="Y11" s="86">
        <v>0</v>
      </c>
      <c r="Z11" s="85">
        <f>Configurar!$B$14</f>
        <v>1000</v>
      </c>
      <c r="AA11" s="9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96"/>
      <c r="BR11" s="96"/>
      <c r="BS11" s="96"/>
      <c r="BT11" s="96"/>
    </row>
    <row r="12" spans="1:72" ht="15.95" customHeight="1">
      <c r="A12" s="119"/>
      <c r="B12" s="396"/>
      <c r="C12" s="55"/>
      <c r="D12" s="388"/>
      <c r="E12" s="389"/>
      <c r="F12" s="389"/>
      <c r="G12" s="390"/>
      <c r="H12" s="391"/>
      <c r="I12" s="388"/>
      <c r="J12" s="55"/>
      <c r="K12" s="388"/>
      <c r="L12" s="389"/>
      <c r="M12" s="389"/>
      <c r="N12" s="390"/>
      <c r="O12" s="391"/>
      <c r="P12" s="443"/>
      <c r="Q12" s="55"/>
      <c r="R12" s="388"/>
      <c r="S12" s="389"/>
      <c r="T12" s="389"/>
      <c r="U12" s="390"/>
      <c r="V12" s="391"/>
      <c r="W12" s="409"/>
      <c r="X12" s="55"/>
      <c r="Y12" s="86">
        <v>0</v>
      </c>
      <c r="Z12" s="85">
        <f>Configurar!$B$14</f>
        <v>1000</v>
      </c>
      <c r="AA12" s="9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96"/>
      <c r="BR12" s="96"/>
      <c r="BS12" s="96"/>
      <c r="BT12" s="96"/>
    </row>
    <row r="13" spans="1:72" ht="15.95" customHeight="1">
      <c r="A13" s="119"/>
      <c r="B13" s="396"/>
      <c r="C13" s="592"/>
      <c r="D13" s="592"/>
      <c r="E13" s="592"/>
      <c r="F13" s="592"/>
      <c r="G13" s="592"/>
      <c r="H13" s="592"/>
      <c r="I13" s="448"/>
      <c r="J13" s="670"/>
      <c r="K13" s="671"/>
      <c r="L13" s="671"/>
      <c r="M13" s="671"/>
      <c r="N13" s="671"/>
      <c r="O13" s="672"/>
      <c r="P13" s="449"/>
      <c r="Q13" s="592" t="s">
        <v>118</v>
      </c>
      <c r="R13" s="592"/>
      <c r="S13" s="592"/>
      <c r="T13" s="592"/>
      <c r="U13" s="592"/>
      <c r="V13" s="592"/>
      <c r="W13" s="409"/>
      <c r="X13" s="55"/>
      <c r="Y13" s="86">
        <v>0</v>
      </c>
      <c r="Z13" s="85">
        <f>Configurar!$B$14</f>
        <v>1000</v>
      </c>
      <c r="AA13" s="9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96"/>
      <c r="BR13" s="96"/>
      <c r="BS13" s="96"/>
      <c r="BT13" s="96"/>
    </row>
    <row r="14" spans="1:72" ht="15.95" customHeight="1">
      <c r="A14" s="119"/>
      <c r="B14" s="396"/>
      <c r="C14" s="593"/>
      <c r="D14" s="593"/>
      <c r="E14" s="593"/>
      <c r="F14" s="593"/>
      <c r="G14" s="593"/>
      <c r="H14" s="593"/>
      <c r="I14" s="448"/>
      <c r="J14" s="673"/>
      <c r="K14" s="674"/>
      <c r="L14" s="674"/>
      <c r="M14" s="674"/>
      <c r="N14" s="674"/>
      <c r="O14" s="675"/>
      <c r="P14" s="449"/>
      <c r="Q14" s="593"/>
      <c r="R14" s="593"/>
      <c r="S14" s="593"/>
      <c r="T14" s="593"/>
      <c r="U14" s="593"/>
      <c r="V14" s="593"/>
      <c r="W14" s="409"/>
      <c r="X14" s="55"/>
      <c r="Y14" s="86">
        <v>0</v>
      </c>
      <c r="Z14" s="85">
        <f>Configurar!$B$14</f>
        <v>1000</v>
      </c>
      <c r="AA14" s="9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96"/>
      <c r="BR14" s="96"/>
      <c r="BS14" s="96"/>
      <c r="BT14" s="96"/>
    </row>
    <row r="15" spans="1:72" ht="15.95" customHeight="1">
      <c r="A15" s="119"/>
      <c r="B15" s="396"/>
      <c r="C15" s="594"/>
      <c r="D15" s="594"/>
      <c r="E15" s="594"/>
      <c r="F15" s="594"/>
      <c r="G15" s="594"/>
      <c r="H15" s="594"/>
      <c r="I15" s="448"/>
      <c r="J15" s="594"/>
      <c r="K15" s="594"/>
      <c r="L15" s="594"/>
      <c r="M15" s="594"/>
      <c r="N15" s="594"/>
      <c r="O15" s="594"/>
      <c r="P15" s="449"/>
      <c r="Q15" s="594"/>
      <c r="R15" s="594"/>
      <c r="S15" s="594"/>
      <c r="T15" s="594"/>
      <c r="U15" s="594"/>
      <c r="V15" s="594"/>
      <c r="W15" s="409"/>
      <c r="X15" s="55"/>
      <c r="Y15" s="86">
        <v>0</v>
      </c>
      <c r="Z15" s="85">
        <f>Configurar!$B$14</f>
        <v>1000</v>
      </c>
      <c r="AA15" s="9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96"/>
      <c r="BR15" s="96"/>
      <c r="BS15" s="96"/>
      <c r="BT15" s="96"/>
    </row>
    <row r="16" spans="1:72" ht="15.95" customHeight="1">
      <c r="A16" s="119"/>
      <c r="B16" s="396"/>
      <c r="C16" s="594"/>
      <c r="D16" s="594"/>
      <c r="E16" s="594"/>
      <c r="F16" s="594"/>
      <c r="G16" s="594"/>
      <c r="H16" s="594"/>
      <c r="I16" s="448"/>
      <c r="J16" s="594"/>
      <c r="K16" s="594"/>
      <c r="L16" s="594"/>
      <c r="M16" s="594"/>
      <c r="N16" s="594"/>
      <c r="O16" s="594"/>
      <c r="P16" s="449"/>
      <c r="Q16" s="594"/>
      <c r="R16" s="594"/>
      <c r="S16" s="594"/>
      <c r="T16" s="594"/>
      <c r="U16" s="594"/>
      <c r="V16" s="594"/>
      <c r="W16" s="409"/>
      <c r="X16" s="55"/>
      <c r="Y16" s="86">
        <v>0</v>
      </c>
      <c r="Z16" s="85">
        <f>Configurar!$B$14</f>
        <v>1000</v>
      </c>
      <c r="AA16" s="9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96"/>
      <c r="BR16" s="96"/>
      <c r="BS16" s="96"/>
      <c r="BT16" s="96"/>
    </row>
    <row r="17" spans="1:72" ht="15.95" customHeight="1">
      <c r="A17" s="119"/>
      <c r="B17" s="396"/>
      <c r="C17" s="595"/>
      <c r="D17" s="595"/>
      <c r="E17" s="595"/>
      <c r="F17" s="595"/>
      <c r="G17" s="595"/>
      <c r="H17" s="595"/>
      <c r="I17" s="448"/>
      <c r="J17" s="595"/>
      <c r="K17" s="595"/>
      <c r="L17" s="595"/>
      <c r="M17" s="595"/>
      <c r="N17" s="595"/>
      <c r="O17" s="595"/>
      <c r="P17" s="449"/>
      <c r="Q17" s="595"/>
      <c r="R17" s="595"/>
      <c r="S17" s="595"/>
      <c r="T17" s="595"/>
      <c r="U17" s="595"/>
      <c r="V17" s="595"/>
      <c r="W17" s="409"/>
      <c r="X17" s="55"/>
      <c r="Y17" s="86">
        <v>0</v>
      </c>
      <c r="Z17" s="85">
        <f>Configurar!$B$14</f>
        <v>1000</v>
      </c>
      <c r="AA17" s="9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96"/>
      <c r="BR17" s="96"/>
      <c r="BS17" s="96"/>
      <c r="BT17" s="96"/>
    </row>
    <row r="18" spans="1:72" ht="15.95" customHeight="1">
      <c r="A18" s="119"/>
      <c r="B18" s="396"/>
      <c r="C18" s="592"/>
      <c r="D18" s="592"/>
      <c r="E18" s="592"/>
      <c r="F18" s="592"/>
      <c r="G18" s="592"/>
      <c r="H18" s="592"/>
      <c r="I18" s="448"/>
      <c r="J18" s="592"/>
      <c r="K18" s="592"/>
      <c r="L18" s="592"/>
      <c r="M18" s="592"/>
      <c r="N18" s="592"/>
      <c r="O18" s="592"/>
      <c r="P18" s="450"/>
      <c r="Q18" s="592"/>
      <c r="R18" s="592"/>
      <c r="S18" s="592"/>
      <c r="T18" s="592"/>
      <c r="U18" s="592"/>
      <c r="V18" s="592"/>
      <c r="W18" s="409"/>
      <c r="X18" s="55"/>
      <c r="Y18" s="86">
        <v>0</v>
      </c>
      <c r="Z18" s="85">
        <f>Configurar!$B$14</f>
        <v>1000</v>
      </c>
      <c r="AA18" s="9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96"/>
      <c r="BR18" s="96"/>
      <c r="BS18" s="96"/>
      <c r="BT18" s="96"/>
    </row>
    <row r="19" spans="1:72" ht="15.95" customHeight="1">
      <c r="A19" s="119"/>
      <c r="B19" s="396"/>
      <c r="C19" s="451"/>
      <c r="D19" s="451"/>
      <c r="E19" s="452"/>
      <c r="F19" s="452"/>
      <c r="G19" s="451"/>
      <c r="H19" s="453"/>
      <c r="I19" s="448"/>
      <c r="J19" s="451"/>
      <c r="K19" s="451"/>
      <c r="L19" s="452"/>
      <c r="M19" s="452"/>
      <c r="N19" s="451"/>
      <c r="O19" s="453"/>
      <c r="P19" s="449"/>
      <c r="Q19" s="451"/>
      <c r="R19" s="451"/>
      <c r="S19" s="452"/>
      <c r="T19" s="452"/>
      <c r="U19" s="451"/>
      <c r="V19" s="453"/>
      <c r="W19" s="409"/>
      <c r="X19" s="55"/>
      <c r="Y19" s="86">
        <v>0</v>
      </c>
      <c r="Z19" s="85">
        <f>Configurar!$B$14</f>
        <v>1000</v>
      </c>
      <c r="AA19" s="9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96"/>
      <c r="BR19" s="96"/>
      <c r="BS19" s="96"/>
      <c r="BT19" s="96"/>
    </row>
    <row r="20" spans="1:72" ht="15.95" customHeight="1">
      <c r="A20" s="119"/>
      <c r="B20" s="396"/>
      <c r="C20" s="453"/>
      <c r="D20" s="453"/>
      <c r="E20" s="453"/>
      <c r="F20" s="453"/>
      <c r="G20" s="451"/>
      <c r="H20" s="453"/>
      <c r="I20" s="448"/>
      <c r="J20" s="453"/>
      <c r="K20" s="453"/>
      <c r="L20" s="453"/>
      <c r="M20" s="453"/>
      <c r="N20" s="451"/>
      <c r="O20" s="453"/>
      <c r="P20" s="449"/>
      <c r="Q20" s="453"/>
      <c r="R20" s="453"/>
      <c r="S20" s="453"/>
      <c r="T20" s="453"/>
      <c r="U20" s="451"/>
      <c r="V20" s="453"/>
      <c r="W20" s="409"/>
      <c r="X20" s="55"/>
      <c r="Y20" s="86">
        <v>0</v>
      </c>
      <c r="Z20" s="85">
        <f>Configurar!$B$14</f>
        <v>1000</v>
      </c>
      <c r="AA20" s="9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96"/>
      <c r="BR20" s="96"/>
      <c r="BS20" s="96"/>
      <c r="BT20" s="96"/>
    </row>
    <row r="21" spans="1:72" ht="15.95" customHeight="1">
      <c r="A21" s="119"/>
      <c r="B21" s="396"/>
      <c r="C21" s="592"/>
      <c r="D21" s="592"/>
      <c r="E21" s="592"/>
      <c r="F21" s="592"/>
      <c r="G21" s="592"/>
      <c r="H21" s="592"/>
      <c r="I21" s="448"/>
      <c r="J21" s="577"/>
      <c r="K21" s="577"/>
      <c r="L21" s="577"/>
      <c r="M21" s="577"/>
      <c r="N21" s="577"/>
      <c r="O21" s="577"/>
      <c r="P21" s="449"/>
      <c r="Q21" s="578"/>
      <c r="R21" s="578"/>
      <c r="S21" s="578"/>
      <c r="T21" s="578"/>
      <c r="U21" s="578"/>
      <c r="V21" s="578"/>
      <c r="W21" s="409"/>
      <c r="X21" s="55"/>
      <c r="Y21" s="95"/>
      <c r="Z21" s="95"/>
      <c r="AA21" s="9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96"/>
      <c r="BR21" s="96"/>
      <c r="BS21" s="96"/>
      <c r="BT21" s="96"/>
    </row>
    <row r="22" spans="1:72" ht="15.95" customHeight="1">
      <c r="A22" s="119"/>
      <c r="B22" s="396"/>
      <c r="C22" s="592"/>
      <c r="D22" s="592"/>
      <c r="E22" s="592"/>
      <c r="F22" s="592"/>
      <c r="G22" s="592"/>
      <c r="H22" s="592"/>
      <c r="I22" s="448"/>
      <c r="J22" s="577"/>
      <c r="K22" s="577"/>
      <c r="L22" s="577"/>
      <c r="M22" s="577"/>
      <c r="N22" s="577"/>
      <c r="O22" s="577"/>
      <c r="P22" s="452"/>
      <c r="Q22" s="578"/>
      <c r="R22" s="578"/>
      <c r="S22" s="578"/>
      <c r="T22" s="578"/>
      <c r="U22" s="578"/>
      <c r="V22" s="578"/>
      <c r="W22" s="409"/>
      <c r="X22" s="55"/>
      <c r="Y22" s="95"/>
      <c r="Z22" s="95"/>
      <c r="AA22" s="9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96"/>
      <c r="BR22" s="96"/>
      <c r="BS22" s="96"/>
      <c r="BT22" s="96"/>
    </row>
    <row r="23" spans="1:72" ht="15.95" customHeight="1">
      <c r="A23" s="119"/>
      <c r="B23" s="396"/>
      <c r="C23" s="417"/>
      <c r="D23" s="417"/>
      <c r="E23" s="417"/>
      <c r="F23" s="417"/>
      <c r="G23" s="417"/>
      <c r="H23" s="391"/>
      <c r="I23" s="388"/>
      <c r="J23" s="392"/>
      <c r="K23" s="388"/>
      <c r="L23" s="387"/>
      <c r="M23" s="393"/>
      <c r="N23" s="394"/>
      <c r="O23" s="389"/>
      <c r="P23" s="443"/>
      <c r="Q23" s="443"/>
      <c r="R23" s="395"/>
      <c r="S23" s="395"/>
      <c r="T23" s="395"/>
      <c r="U23" s="395"/>
      <c r="V23" s="395"/>
      <c r="W23" s="409"/>
      <c r="X23" s="55"/>
      <c r="Y23" s="95"/>
      <c r="Z23" s="95"/>
      <c r="AA23" s="9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96"/>
      <c r="BR23" s="96"/>
      <c r="BS23" s="96"/>
      <c r="BT23" s="96"/>
    </row>
    <row r="24" spans="1:72" ht="15.95" customHeight="1">
      <c r="A24" s="119"/>
      <c r="B24" s="396"/>
      <c r="C24" s="417"/>
      <c r="D24" s="417"/>
      <c r="E24" s="417"/>
      <c r="F24" s="417"/>
      <c r="G24" s="417"/>
      <c r="H24" s="391"/>
      <c r="I24" s="388"/>
      <c r="J24" s="392"/>
      <c r="K24" s="388"/>
      <c r="L24" s="387"/>
      <c r="M24" s="393"/>
      <c r="N24" s="394"/>
      <c r="O24" s="389"/>
      <c r="P24" s="443"/>
      <c r="Q24" s="443"/>
      <c r="R24" s="395"/>
      <c r="S24" s="395"/>
      <c r="T24" s="395"/>
      <c r="U24" s="395"/>
      <c r="V24" s="395"/>
      <c r="W24" s="409"/>
      <c r="X24" s="55"/>
      <c r="Y24" s="95"/>
      <c r="Z24" s="95"/>
      <c r="AA24" s="9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96"/>
      <c r="BR24" s="96"/>
      <c r="BS24" s="96"/>
      <c r="BT24" s="96"/>
    </row>
    <row r="25" spans="1:72" ht="15.95" customHeight="1">
      <c r="A25" s="119"/>
      <c r="B25" s="396"/>
      <c r="C25" s="417"/>
      <c r="D25" s="417"/>
      <c r="E25" s="417"/>
      <c r="F25" s="417"/>
      <c r="G25" s="417"/>
      <c r="H25" s="391"/>
      <c r="I25" s="388"/>
      <c r="J25" s="392"/>
      <c r="K25" s="388"/>
      <c r="L25" s="387"/>
      <c r="M25" s="393"/>
      <c r="N25" s="394"/>
      <c r="O25" s="389"/>
      <c r="P25" s="443"/>
      <c r="Q25" s="443"/>
      <c r="R25" s="395"/>
      <c r="S25" s="395"/>
      <c r="T25" s="395"/>
      <c r="U25" s="395"/>
      <c r="V25" s="395"/>
      <c r="W25" s="409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96"/>
      <c r="BR25" s="96"/>
      <c r="BS25" s="96"/>
      <c r="BT25" s="96"/>
    </row>
    <row r="26" spans="1:72" ht="15.95" customHeight="1">
      <c r="A26" s="119"/>
      <c r="B26" s="396"/>
      <c r="C26" s="417"/>
      <c r="D26" s="417"/>
      <c r="E26" s="417"/>
      <c r="F26" s="417"/>
      <c r="G26" s="417"/>
      <c r="H26" s="391"/>
      <c r="I26" s="388"/>
      <c r="J26" s="392"/>
      <c r="K26" s="388"/>
      <c r="L26" s="387"/>
      <c r="M26" s="393"/>
      <c r="N26" s="394"/>
      <c r="O26" s="389"/>
      <c r="P26" s="443"/>
      <c r="Q26" s="443"/>
      <c r="R26" s="395"/>
      <c r="S26" s="395"/>
      <c r="T26" s="395"/>
      <c r="U26" s="395"/>
      <c r="V26" s="395"/>
      <c r="W26" s="409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96"/>
      <c r="BR26" s="96"/>
      <c r="BS26" s="96"/>
      <c r="BT26" s="96"/>
    </row>
    <row r="27" spans="1:72" ht="15.95" customHeight="1">
      <c r="A27" s="119"/>
      <c r="B27" s="396"/>
      <c r="C27" s="388"/>
      <c r="D27" s="388"/>
      <c r="E27" s="389"/>
      <c r="F27" s="389"/>
      <c r="G27" s="390"/>
      <c r="H27" s="391"/>
      <c r="I27" s="388"/>
      <c r="J27" s="392"/>
      <c r="K27" s="388"/>
      <c r="L27" s="387"/>
      <c r="M27" s="393"/>
      <c r="N27" s="394"/>
      <c r="O27" s="389"/>
      <c r="P27" s="591"/>
      <c r="Q27" s="591"/>
      <c r="R27" s="395"/>
      <c r="S27" s="395"/>
      <c r="T27" s="395"/>
      <c r="U27" s="395"/>
      <c r="V27" s="395"/>
      <c r="W27" s="409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96"/>
      <c r="BR27" s="96"/>
      <c r="BS27" s="96"/>
      <c r="BT27" s="96"/>
    </row>
    <row r="28" spans="1:72" s="96" customFormat="1" ht="15.95" customHeight="1" thickBot="1">
      <c r="A28" s="137"/>
      <c r="B28" s="410"/>
      <c r="C28" s="411"/>
      <c r="D28" s="411"/>
      <c r="E28" s="411"/>
      <c r="F28" s="411"/>
      <c r="G28" s="411"/>
      <c r="H28" s="411"/>
      <c r="I28" s="411"/>
      <c r="J28" s="411"/>
      <c r="K28" s="590"/>
      <c r="L28" s="590"/>
      <c r="M28" s="412"/>
      <c r="N28" s="413"/>
      <c r="O28" s="414"/>
      <c r="P28" s="589"/>
      <c r="Q28" s="589"/>
      <c r="R28" s="415"/>
      <c r="S28" s="415"/>
      <c r="T28" s="415"/>
      <c r="U28" s="415"/>
      <c r="V28" s="415"/>
      <c r="W28" s="416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</row>
    <row r="29" spans="1:72" s="96" customFormat="1" ht="24" customHeight="1" thickTop="1">
      <c r="A29" s="149"/>
      <c r="B29" s="572"/>
      <c r="C29" s="573"/>
      <c r="D29" s="573"/>
      <c r="E29" s="573"/>
      <c r="F29" s="573"/>
      <c r="G29" s="573"/>
      <c r="H29" s="574"/>
      <c r="I29" s="574"/>
      <c r="J29" s="575"/>
      <c r="K29" s="575"/>
      <c r="L29" s="576"/>
      <c r="M29" s="576"/>
      <c r="N29" s="576"/>
      <c r="O29" s="576"/>
      <c r="P29" s="576"/>
      <c r="Q29" s="576"/>
      <c r="R29" s="569"/>
      <c r="S29" s="569"/>
      <c r="T29" s="569"/>
      <c r="U29" s="569"/>
      <c r="V29" s="569"/>
      <c r="W29" s="570"/>
      <c r="X29" s="55"/>
      <c r="Y29" s="151"/>
      <c r="Z29" s="151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</row>
    <row r="30" spans="1:72" s="96" customFormat="1" ht="15" customHeight="1">
      <c r="A30" s="571"/>
      <c r="B30" s="438"/>
      <c r="C30" s="439"/>
      <c r="D30" s="439"/>
      <c r="E30" s="439"/>
      <c r="F30" s="439"/>
      <c r="G30" s="439"/>
      <c r="H30" s="440"/>
      <c r="I30" s="440"/>
      <c r="J30" s="440"/>
      <c r="K30" s="440"/>
      <c r="L30" s="441"/>
      <c r="M30" s="441"/>
      <c r="N30" s="441"/>
      <c r="O30" s="436"/>
      <c r="P30" s="436"/>
      <c r="Q30" s="436"/>
      <c r="R30" s="444"/>
      <c r="S30" s="437"/>
      <c r="T30" s="437"/>
      <c r="U30" s="437"/>
      <c r="V30" s="437"/>
      <c r="W30" s="437"/>
      <c r="X30" s="55"/>
      <c r="Y30" s="151"/>
      <c r="Z30" s="151"/>
      <c r="AA30" s="151"/>
      <c r="AB30" s="151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</row>
    <row r="31" spans="1:72" s="96" customFormat="1" ht="15" customHeight="1">
      <c r="A31" s="571"/>
      <c r="B31" s="438"/>
      <c r="C31" s="439"/>
      <c r="D31" s="439"/>
      <c r="E31" s="439"/>
      <c r="F31" s="439"/>
      <c r="G31" s="439"/>
      <c r="H31" s="440"/>
      <c r="I31" s="440"/>
      <c r="J31" s="440"/>
      <c r="K31" s="440"/>
      <c r="L31" s="441"/>
      <c r="M31" s="441"/>
      <c r="N31" s="441"/>
      <c r="O31" s="436"/>
      <c r="P31" s="436"/>
      <c r="Q31" s="436"/>
      <c r="R31" s="437"/>
      <c r="S31" s="437"/>
      <c r="T31" s="437"/>
      <c r="U31" s="437"/>
      <c r="V31" s="437"/>
      <c r="W31" s="437"/>
      <c r="X31" s="55"/>
      <c r="Y31" s="151"/>
      <c r="Z31" s="151"/>
      <c r="AA31" s="151"/>
      <c r="AB31" s="151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</row>
    <row r="32" spans="1:72" s="96" customFormat="1" ht="18.75" customHeight="1">
      <c r="A32" s="571"/>
      <c r="B32" s="445"/>
      <c r="C32" s="439"/>
      <c r="D32" s="439"/>
      <c r="E32" s="439"/>
      <c r="F32" s="439"/>
      <c r="G32" s="439"/>
      <c r="H32" s="440"/>
      <c r="I32" s="440"/>
      <c r="J32" s="440"/>
      <c r="K32" s="440"/>
      <c r="L32" s="441"/>
      <c r="M32" s="441"/>
      <c r="N32" s="441"/>
      <c r="O32" s="436"/>
      <c r="P32" s="436"/>
      <c r="Q32" s="436"/>
      <c r="R32" s="437"/>
      <c r="S32" s="437"/>
      <c r="T32" s="437"/>
      <c r="U32" s="437"/>
      <c r="V32" s="437"/>
      <c r="W32" s="437"/>
      <c r="X32" s="55"/>
      <c r="Y32" s="151"/>
      <c r="Z32" s="151"/>
      <c r="AA32" s="151"/>
      <c r="AB32" s="151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</row>
    <row r="33" spans="1:68" s="96" customFormat="1" ht="19.5" customHeight="1">
      <c r="A33" s="571"/>
      <c r="B33" s="439"/>
      <c r="C33" s="439"/>
      <c r="D33" s="439"/>
      <c r="E33" s="439"/>
      <c r="F33" s="439"/>
      <c r="G33" s="439"/>
      <c r="H33" s="440"/>
      <c r="I33" s="440"/>
      <c r="J33" s="440"/>
      <c r="K33" s="440"/>
      <c r="L33" s="441"/>
      <c r="M33" s="441"/>
      <c r="N33" s="441"/>
      <c r="O33" s="436"/>
      <c r="P33" s="436"/>
      <c r="Q33" s="436"/>
      <c r="R33" s="437"/>
      <c r="S33" s="437"/>
      <c r="T33" s="437"/>
      <c r="U33" s="437"/>
      <c r="V33" s="437"/>
      <c r="W33" s="437"/>
      <c r="X33" s="55"/>
      <c r="Y33" s="151"/>
      <c r="Z33" s="151"/>
      <c r="AA33" s="151"/>
      <c r="AB33" s="151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</row>
    <row r="34" spans="1:68" s="96" customFormat="1" ht="25.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23"/>
      <c r="L34" s="523"/>
      <c r="M34" s="386"/>
      <c r="N34" s="154"/>
      <c r="O34" s="154"/>
      <c r="P34" s="154"/>
      <c r="Q34" s="154"/>
      <c r="R34" s="154"/>
      <c r="S34" s="154"/>
      <c r="T34" s="154"/>
      <c r="U34" s="154"/>
      <c r="V34" s="154"/>
      <c r="W34" s="55"/>
      <c r="X34" s="55"/>
      <c r="Y34" s="55"/>
      <c r="Z34" s="55"/>
      <c r="AA34" s="151"/>
      <c r="AB34" s="151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</row>
    <row r="35" spans="1:68" s="96" customFormat="1">
      <c r="A35" s="55"/>
      <c r="B35" s="63"/>
      <c r="C35" s="63"/>
      <c r="D35" s="63"/>
      <c r="E35" s="64"/>
      <c r="F35" s="64"/>
      <c r="G35" s="64"/>
      <c r="H35" s="64"/>
      <c r="I35" s="64"/>
      <c r="J35" s="64"/>
      <c r="K35" s="64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151"/>
      <c r="AB35" s="151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</row>
    <row r="36" spans="1:68" s="96" customFormat="1">
      <c r="A36" s="157"/>
      <c r="B36" s="68"/>
      <c r="C36" s="68"/>
      <c r="D36" s="68"/>
      <c r="E36" s="68"/>
      <c r="F36" s="68"/>
      <c r="G36" s="68"/>
      <c r="H36" s="68"/>
      <c r="I36" s="68"/>
      <c r="J36" s="64"/>
      <c r="K36" s="64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151"/>
      <c r="AB36" s="151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</row>
    <row r="37" spans="1:68" s="55" customFormat="1">
      <c r="B37" s="68"/>
      <c r="C37" s="68"/>
      <c r="D37" s="68"/>
      <c r="E37" s="68"/>
      <c r="F37" s="68"/>
      <c r="G37" s="68"/>
      <c r="H37" s="64"/>
      <c r="I37" s="64"/>
      <c r="J37" s="64"/>
      <c r="K37" s="64"/>
      <c r="AA37" s="151"/>
      <c r="AB37" s="151"/>
    </row>
    <row r="38" spans="1:68" s="55" customFormat="1">
      <c r="B38" s="69"/>
      <c r="C38" s="69"/>
      <c r="D38" s="69"/>
      <c r="E38" s="64"/>
      <c r="F38" s="64"/>
      <c r="G38" s="64"/>
      <c r="H38" s="64"/>
      <c r="I38" s="64"/>
      <c r="J38" s="64"/>
      <c r="K38" s="64"/>
      <c r="AA38" s="151"/>
      <c r="AB38" s="151"/>
    </row>
    <row r="39" spans="1:68" s="55" customFormat="1">
      <c r="AA39" s="151"/>
      <c r="AB39" s="151"/>
    </row>
    <row r="40" spans="1:68" s="55" customFormat="1">
      <c r="AA40" s="151"/>
      <c r="AB40" s="151"/>
    </row>
    <row r="41" spans="1:68" s="55" customFormat="1">
      <c r="AA41" s="151"/>
      <c r="AB41" s="151"/>
    </row>
    <row r="42" spans="1:68" s="55" customFormat="1"/>
    <row r="43" spans="1:68" s="96" customForma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</row>
    <row r="44" spans="1:68" s="96" customForma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</row>
    <row r="45" spans="1:68" s="96" customForma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</row>
    <row r="46" spans="1:68" s="96" customForma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</row>
    <row r="47" spans="1:68" s="96" customForma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</row>
    <row r="48" spans="1:68" s="96" customForma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</row>
    <row r="49" spans="1:68" s="96" customForma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</row>
    <row r="50" spans="1:68" s="96" customForma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</row>
    <row r="51" spans="1:68" s="96" customForma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</row>
    <row r="52" spans="1:68" s="96" customForma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</row>
    <row r="53" spans="1:68" s="96" customForma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</row>
    <row r="54" spans="1:68" s="96" customFormat="1">
      <c r="A54" s="158"/>
      <c r="B54" s="158"/>
      <c r="C54" s="158"/>
      <c r="D54" s="158"/>
      <c r="E54" s="158"/>
      <c r="F54" s="158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</row>
    <row r="55" spans="1:68" s="96" customFormat="1">
      <c r="A55" s="158"/>
      <c r="B55" s="158"/>
      <c r="C55" s="158"/>
      <c r="D55" s="158"/>
      <c r="E55" s="158"/>
      <c r="F55" s="158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</row>
    <row r="56" spans="1:68" s="96" customFormat="1">
      <c r="A56" s="158"/>
      <c r="B56" s="159"/>
      <c r="C56" s="159"/>
      <c r="D56" s="159"/>
      <c r="E56" s="158"/>
      <c r="F56" s="158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</row>
    <row r="57" spans="1:68" s="96" customFormat="1">
      <c r="A57" s="158"/>
      <c r="B57" s="158"/>
      <c r="C57" s="158"/>
      <c r="D57" s="158"/>
      <c r="E57" s="158"/>
      <c r="F57" s="158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</row>
    <row r="58" spans="1:68" s="96" customFormat="1">
      <c r="A58" s="158"/>
      <c r="B58" s="159"/>
      <c r="C58" s="159"/>
      <c r="D58" s="159"/>
      <c r="E58" s="158"/>
      <c r="F58" s="158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</row>
    <row r="59" spans="1:68" s="96" customFormat="1">
      <c r="A59" s="158"/>
      <c r="B59" s="158"/>
      <c r="C59" s="158"/>
      <c r="D59" s="158"/>
      <c r="E59" s="158"/>
      <c r="F59" s="158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</row>
    <row r="60" spans="1:68" s="96" customForma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</row>
    <row r="61" spans="1:68" s="96" customForma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</row>
    <row r="62" spans="1:68" s="96" customForma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</row>
    <row r="63" spans="1:68" s="96" customForma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</row>
    <row r="64" spans="1:68" s="96" customForma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</row>
    <row r="65" spans="1:68" s="96" customForma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</row>
    <row r="66" spans="1:68" s="96" customForma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</row>
    <row r="67" spans="1:68" s="96" customForma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</row>
    <row r="68" spans="1:68" s="96" customForma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</row>
    <row r="69" spans="1:68" s="96" customForma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</row>
    <row r="70" spans="1:68" s="96" customForma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</row>
    <row r="71" spans="1:68" s="96" customForma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</row>
    <row r="72" spans="1:68" s="96" customForma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</row>
    <row r="73" spans="1:68" s="96" customForma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</row>
    <row r="74" spans="1:68" s="96" customForma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</row>
    <row r="75" spans="1:68" s="96" customForma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</row>
    <row r="76" spans="1:68" s="96" customForma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</row>
    <row r="77" spans="1:68" s="96" customForma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</row>
    <row r="78" spans="1:68" s="96" customForma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</row>
    <row r="79" spans="1:68" s="96" customForma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</row>
    <row r="80" spans="1:68" s="96" customForma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</row>
    <row r="81" spans="1:68" s="96" customForma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</row>
    <row r="82" spans="1:68" s="96" customForma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</row>
    <row r="83" spans="1:68" s="96" customForma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</row>
    <row r="84" spans="1:68" s="96" customForma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</row>
    <row r="85" spans="1:68" s="96" customForma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</row>
    <row r="86" spans="1:68" s="96" customForma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</row>
    <row r="87" spans="1:68" s="96" customForma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</row>
    <row r="88" spans="1:68" s="96" customForma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</row>
    <row r="89" spans="1:68" s="96" customForma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</row>
    <row r="90" spans="1:68" s="96" customForma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</row>
    <row r="91" spans="1:68" s="96" customForma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</row>
    <row r="92" spans="1:68" s="96" customForma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</row>
    <row r="93" spans="1:68" s="96" customForma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</row>
    <row r="94" spans="1:68" s="96" customForma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</row>
    <row r="95" spans="1:68" s="96" customForma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</row>
    <row r="96" spans="1:68" s="96" customForma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</row>
    <row r="97" spans="1:68" s="96" customForma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</row>
    <row r="98" spans="1:68" s="96" customForma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</row>
    <row r="99" spans="1:68" s="96" customForma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</row>
    <row r="100" spans="1:68" s="96" customForma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</row>
    <row r="101" spans="1:68" s="96" customForma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</row>
    <row r="102" spans="1:68" s="96" customForma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</row>
    <row r="103" spans="1:68" s="96" customForma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</row>
    <row r="104" spans="1:68" s="96" customForma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</row>
    <row r="105" spans="1:68" s="96" customForma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</row>
    <row r="106" spans="1:68" s="96" customForma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</row>
    <row r="107" spans="1:68" s="96" customForma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</row>
    <row r="108" spans="1:68" s="96" customForma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</row>
    <row r="109" spans="1:68" s="96" customForma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</row>
    <row r="110" spans="1:68" s="96" customForma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</row>
    <row r="111" spans="1:68" s="96" customForma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</row>
    <row r="112" spans="1:68" s="96" customForma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</row>
    <row r="113" spans="1:68" s="96" customForma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</row>
    <row r="114" spans="1:68" s="96" customForma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</row>
    <row r="115" spans="1:68" s="96" customForma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</row>
    <row r="116" spans="1:68" s="96" customForma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</row>
    <row r="117" spans="1:68" s="96" customForma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</row>
    <row r="118" spans="1:68" s="96" customForma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</row>
    <row r="119" spans="1:68" s="96" customForma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</row>
    <row r="120" spans="1:68" s="96" customForma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</row>
    <row r="121" spans="1:68" s="96" customForma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</row>
    <row r="122" spans="1:68" s="96" customForma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</row>
    <row r="123" spans="1:68" s="96" customForma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</row>
    <row r="124" spans="1:68" s="96" customForma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</row>
    <row r="125" spans="1:68" s="96" customForma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</row>
    <row r="126" spans="1:68" s="96" customForma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</row>
    <row r="127" spans="1:68" s="96" customForma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</row>
    <row r="128" spans="1:68" s="96" customForma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</row>
    <row r="129" spans="1:68" s="96" customForma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</row>
    <row r="130" spans="1:68" s="96" customForma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</row>
    <row r="131" spans="1:68" s="96" customForma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</row>
    <row r="132" spans="1:68" s="96" customForma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</row>
    <row r="133" spans="1:68" s="96" customForma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</row>
    <row r="134" spans="1:68" s="96" customForma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</row>
    <row r="135" spans="1:68" s="96" customForma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</row>
    <row r="136" spans="1:68" s="96" customForma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</row>
    <row r="137" spans="1:68" s="96" customForma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</row>
    <row r="138" spans="1:68" s="96" customForma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</row>
    <row r="139" spans="1:68" s="96" customForma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</row>
    <row r="140" spans="1:68" s="96" customForma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</row>
    <row r="141" spans="1:68" s="96" customForma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</row>
    <row r="142" spans="1:68" s="96" customForma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</row>
    <row r="143" spans="1:68" s="96" customForma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</row>
    <row r="144" spans="1:68" s="96" customForma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</row>
    <row r="145" spans="1:68" s="96" customForma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</row>
    <row r="146" spans="1:68" s="96" customForma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</row>
    <row r="147" spans="1:68" s="96" customForma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</row>
    <row r="148" spans="1:68" s="96" customForma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</row>
    <row r="149" spans="1:68" s="96" customForma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</row>
    <row r="150" spans="1:68" s="96" customForma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</row>
    <row r="151" spans="1:68" s="96" customForma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</row>
    <row r="152" spans="1:68" s="96" customForma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</row>
    <row r="153" spans="1:68" s="96" customForma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</row>
    <row r="154" spans="1:68" s="96" customForma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</row>
    <row r="155" spans="1:68" s="96" customForma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</row>
    <row r="156" spans="1:68" s="96" customForma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</row>
    <row r="157" spans="1:68" s="96" customForma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</row>
    <row r="158" spans="1:68" s="96" customForma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</row>
    <row r="159" spans="1:68" s="96" customForma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</row>
    <row r="160" spans="1:68" s="96" customForma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</row>
    <row r="161" spans="1:68" s="96" customForma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</row>
    <row r="162" spans="1:68" s="96" customForma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</row>
    <row r="163" spans="1:68" s="96" customForma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</row>
    <row r="164" spans="1:68" s="96" customForma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</row>
    <row r="165" spans="1:68" s="96" customForma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</row>
    <row r="166" spans="1:68" s="96" customForma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</row>
    <row r="167" spans="1:68" s="96" customForma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</row>
    <row r="168" spans="1:68" s="96" customForma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</row>
    <row r="169" spans="1:68" s="96" customForma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</row>
    <row r="170" spans="1:68" s="96" customForma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</row>
    <row r="171" spans="1:68" s="96" customForma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</row>
    <row r="172" spans="1:68" s="96" customForma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</row>
    <row r="173" spans="1:68" s="96" customForma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</row>
    <row r="174" spans="1:68" s="96" customForma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</row>
    <row r="175" spans="1:68" s="96" customForma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</row>
    <row r="176" spans="1:68" s="96" customForma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</row>
    <row r="177" spans="1:68" s="96" customForma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</row>
    <row r="178" spans="1:68" s="96" customForma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</row>
    <row r="179" spans="1:68" s="96" customForma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</row>
    <row r="180" spans="1:68" s="96" customForma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</row>
    <row r="181" spans="1:68" s="96" customForma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</row>
    <row r="182" spans="1:68" s="96" customForma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</row>
    <row r="183" spans="1:68" s="96" customForma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</row>
    <row r="184" spans="1:68" s="96" customForma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</row>
    <row r="185" spans="1:68" s="96" customForma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</row>
    <row r="186" spans="1:68" s="96" customForma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</row>
    <row r="187" spans="1:68" s="96" customForma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</row>
    <row r="188" spans="1:68" s="96" customForma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</row>
    <row r="189" spans="1:68" s="96" customForma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</row>
    <row r="190" spans="1:68" s="96" customForma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</row>
    <row r="191" spans="1:68" s="96" customForma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</row>
    <row r="192" spans="1:68" s="96" customForma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</row>
    <row r="193" spans="1:68" s="96" customForma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</row>
    <row r="194" spans="1:68" s="96" customForma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</row>
    <row r="195" spans="1:68" s="96" customForma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</row>
    <row r="196" spans="1:68" s="96" customForma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</row>
    <row r="197" spans="1:68" s="96" customForma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</row>
    <row r="198" spans="1:68" s="96" customForma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</row>
    <row r="199" spans="1:68" s="96" customForma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</row>
    <row r="200" spans="1:68" s="96" customForma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</row>
    <row r="201" spans="1:68" s="96" customForma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</row>
    <row r="202" spans="1:68" s="96" customForma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</row>
    <row r="203" spans="1:68" s="96" customForma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</row>
    <row r="204" spans="1:68" s="96" customForma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</row>
    <row r="205" spans="1:68" s="96" customForma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</row>
    <row r="206" spans="1:68" s="96" customForma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</row>
    <row r="207" spans="1:68" s="96" customForma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</row>
    <row r="208" spans="1:68" s="96" customForma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</row>
    <row r="209" spans="1:68" s="96" customForma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</row>
    <row r="210" spans="1:68" s="96" customForma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</row>
    <row r="211" spans="1:68" s="96" customForma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</row>
    <row r="212" spans="1:68" s="96" customForma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</row>
    <row r="213" spans="1:68" s="96" customForma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</row>
    <row r="214" spans="1:68" s="96" customForma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</row>
    <row r="215" spans="1:68" s="96" customForma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</row>
    <row r="216" spans="1:68" s="96" customForma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</row>
    <row r="217" spans="1:68" s="96" customForma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</row>
    <row r="218" spans="1:68" s="96" customForma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</row>
    <row r="219" spans="1:68" s="96" customForma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</row>
    <row r="220" spans="1:68" s="96" customForma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</row>
    <row r="221" spans="1:68" s="96" customForma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</row>
    <row r="222" spans="1:68" s="96" customForma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</row>
    <row r="223" spans="1:68" s="96" customForma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</row>
    <row r="224" spans="1:68" s="96" customForma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</row>
    <row r="225" spans="1:53" s="96" customForma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</row>
    <row r="226" spans="1:53" s="96" customForma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</row>
    <row r="227" spans="1:53" s="96" customForma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</row>
    <row r="228" spans="1:53" s="96" customForma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</row>
    <row r="229" spans="1:53" s="96" customForma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</row>
    <row r="230" spans="1:53" s="96" customForma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</row>
    <row r="231" spans="1:53" s="96" customForma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</row>
    <row r="232" spans="1:53" s="96" customForma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</row>
    <row r="233" spans="1:53" s="96" customForma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</row>
    <row r="234" spans="1:53" s="96" customForma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</row>
    <row r="235" spans="1:53" s="96" customForma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</row>
    <row r="236" spans="1:53" s="96" customForma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</row>
    <row r="237" spans="1:53" s="96" customForma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</row>
    <row r="238" spans="1:53" s="96" customForma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</row>
    <row r="239" spans="1:53" s="96" customForma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</row>
    <row r="240" spans="1:53" s="96" customForma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</row>
    <row r="241" spans="1:53" s="96" customForma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</row>
    <row r="242" spans="1:53" s="96" customForma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</row>
    <row r="243" spans="1:53" s="96" customForma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</row>
    <row r="244" spans="1:53" s="96" customForma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</row>
    <row r="245" spans="1:53" s="96" customForma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</row>
    <row r="246" spans="1:53" s="96" customForma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</row>
    <row r="247" spans="1:53" s="96" customForma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</row>
    <row r="248" spans="1:53" s="96" customForma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</row>
    <row r="249" spans="1:53" s="96" customForma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</row>
    <row r="250" spans="1:53" s="96" customForma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</row>
    <row r="251" spans="1:53" s="96" customForma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</row>
    <row r="252" spans="1:53" s="96" customForma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</row>
    <row r="253" spans="1:53" s="96" customForma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</row>
    <row r="254" spans="1:53" s="96" customForma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</row>
    <row r="255" spans="1:53" s="96" customForma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</row>
    <row r="256" spans="1:53" s="96" customForma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</row>
    <row r="257" spans="1:53" s="96" customForma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</row>
    <row r="258" spans="1:53" s="96" customForma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</row>
    <row r="259" spans="1:53" s="96" customForma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</row>
    <row r="260" spans="1:53" s="96" customForma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</row>
    <row r="261" spans="1:53" s="96" customForma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</row>
    <row r="262" spans="1:53" s="96" customForma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</row>
    <row r="263" spans="1:53" s="96" customForma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</row>
    <row r="264" spans="1:53" s="96" customForma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</row>
    <row r="265" spans="1:53" s="96" customForma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</row>
    <row r="266" spans="1:53" s="96" customForma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</row>
    <row r="267" spans="1:53" s="96" customForma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</row>
    <row r="268" spans="1:53" s="96" customForma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</row>
    <row r="269" spans="1:53" s="96" customForma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</row>
    <row r="270" spans="1:53" s="96" customForma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</row>
    <row r="271" spans="1:53" s="96" customForma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</row>
    <row r="272" spans="1:53" s="96" customForma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</row>
    <row r="273" spans="1:53" s="96" customForma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</row>
    <row r="274" spans="1:53" s="96" customForma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</row>
    <row r="275" spans="1:53" s="96" customForma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</row>
    <row r="276" spans="1:53" s="96" customForma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</row>
    <row r="277" spans="1:53" s="96" customForma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</row>
    <row r="278" spans="1:53" s="96" customForma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</row>
    <row r="279" spans="1:53" s="96" customForma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</row>
    <row r="280" spans="1:53" s="96" customForma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</row>
    <row r="281" spans="1:53" s="96" customForma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</row>
    <row r="282" spans="1:53" s="96" customForma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</row>
    <row r="283" spans="1:53" s="96" customForma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</row>
    <row r="284" spans="1:53" s="96" customForma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</row>
    <row r="285" spans="1:53" s="96" customForma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</row>
    <row r="286" spans="1:53" s="96" customForma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</row>
    <row r="287" spans="1:53" s="96" customForma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</row>
    <row r="288" spans="1:53" s="96" customForma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</row>
    <row r="289" spans="1:53" s="96" customForma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</row>
    <row r="290" spans="1:53" s="96" customForma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</row>
    <row r="291" spans="1:53" s="96" customForma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</row>
    <row r="292" spans="1:53" s="96" customForma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</row>
    <row r="293" spans="1:53" s="96" customForma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</row>
    <row r="294" spans="1:53" s="96" customForma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</row>
    <row r="295" spans="1:53" s="96" customForma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</row>
    <row r="296" spans="1:53" s="96" customForma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</row>
    <row r="297" spans="1:53" s="96" customForma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</row>
    <row r="298" spans="1:53" s="96" customForma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</row>
    <row r="299" spans="1:53" s="96" customForma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</row>
    <row r="300" spans="1:53" s="96" customForma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</row>
    <row r="301" spans="1:53" s="96" customForma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</row>
    <row r="302" spans="1:53" s="96" customForma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</row>
    <row r="303" spans="1:53" s="96" customForma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</row>
    <row r="304" spans="1:53" s="96" customForma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</row>
    <row r="305" spans="1:53" s="96" customForma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</row>
    <row r="306" spans="1:53" s="96" customForma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</row>
    <row r="307" spans="1:53" s="96" customForma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</row>
    <row r="308" spans="1:53" s="96" customForma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</row>
    <row r="309" spans="1:53" s="96" customForma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</row>
    <row r="310" spans="1:53" s="96" customForma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</row>
    <row r="311" spans="1:53" s="96" customForma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</row>
    <row r="312" spans="1:53" s="96" customForma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</row>
    <row r="313" spans="1:53" s="96" customForma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</row>
    <row r="314" spans="1:53" s="96" customForma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</row>
    <row r="315" spans="1:53" s="96" customForma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</row>
    <row r="316" spans="1:53" s="96" customForma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</row>
    <row r="317" spans="1:53" s="96" customForma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</row>
    <row r="318" spans="1:53" s="96" customForma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</row>
    <row r="319" spans="1:53" s="96" customForma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</row>
    <row r="320" spans="1:53" s="96" customForma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</row>
    <row r="321" spans="1:53" s="96" customForma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</row>
    <row r="322" spans="1:53" s="96" customForma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</row>
    <row r="323" spans="1:53" s="96" customForma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</row>
    <row r="324" spans="1:53" s="96" customForma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</row>
    <row r="325" spans="1:53" s="96" customForma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</row>
    <row r="326" spans="1:53" s="96" customForma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</row>
    <row r="327" spans="1:53" s="96" customForma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</row>
    <row r="328" spans="1:53" s="96" customForma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</row>
    <row r="329" spans="1:53" s="96" customForma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</row>
    <row r="330" spans="1:53" s="96" customForma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</row>
    <row r="331" spans="1:53" s="96" customForma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</row>
    <row r="332" spans="1:53" s="96" customForma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</row>
    <row r="333" spans="1:53" s="96" customForma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</row>
    <row r="334" spans="1:53" s="96" customForma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</row>
    <row r="335" spans="1:53" s="96" customForma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</row>
    <row r="336" spans="1:53" s="96" customForma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</row>
    <row r="337" spans="1:53" s="96" customForma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</row>
    <row r="338" spans="1:53" s="96" customForma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</row>
    <row r="339" spans="1:53" s="96" customForma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</row>
    <row r="340" spans="1:53" s="96" customForma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</row>
    <row r="341" spans="1:53" s="96" customForma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</row>
    <row r="342" spans="1:53" s="96" customForma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</row>
    <row r="343" spans="1:53" s="96" customForma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</row>
    <row r="344" spans="1:53" s="96" customForma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</row>
    <row r="345" spans="1:53" s="96" customForma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</row>
    <row r="346" spans="1:53" s="96" customForma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</row>
    <row r="347" spans="1:53" s="96" customForma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</row>
    <row r="348" spans="1:53" s="96" customForma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</row>
    <row r="349" spans="1:53" s="96" customForma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</row>
    <row r="350" spans="1:53" s="96" customForma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</row>
    <row r="351" spans="1:53" s="96" customForma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</row>
    <row r="352" spans="1:53" s="96" customForma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</row>
    <row r="353" spans="1:53" s="96" customForma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</row>
    <row r="354" spans="1:53" s="96" customForma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</row>
    <row r="355" spans="1:53" s="96" customForma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</row>
    <row r="356" spans="1:53" s="96" customForma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</row>
    <row r="357" spans="1:53" s="96" customForma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</row>
    <row r="358" spans="1:53" s="96" customForma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</row>
    <row r="359" spans="1:53" s="96" customForma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</row>
    <row r="360" spans="1:53" s="96" customForma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</row>
    <row r="361" spans="1:53" s="96" customForma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</row>
    <row r="362" spans="1:53" s="96" customForma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</row>
    <row r="363" spans="1:53" s="96" customForma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</row>
    <row r="364" spans="1:53" s="96" customForma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</row>
    <row r="365" spans="1:53" s="96" customForma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</row>
    <row r="366" spans="1:53" s="96" customForma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</row>
    <row r="367" spans="1:53" s="96" customForma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</row>
    <row r="368" spans="1:53" s="96" customForma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</row>
    <row r="369" spans="1:53" s="96" customForma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</row>
    <row r="370" spans="1:53" s="96" customForma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</row>
    <row r="371" spans="1:53" s="96" customForma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</row>
    <row r="372" spans="1:53" s="96" customForma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</row>
    <row r="373" spans="1:53" s="96" customForma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</row>
    <row r="374" spans="1:53" s="96" customForma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</row>
    <row r="375" spans="1:53" s="96" customForma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</row>
    <row r="376" spans="1:53" s="96" customForma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</row>
    <row r="377" spans="1:53" s="96" customForma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</row>
    <row r="378" spans="1:53" s="96" customForma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</row>
    <row r="379" spans="1:53" s="96" customForma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</row>
    <row r="380" spans="1:53" s="96" customForma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</row>
    <row r="381" spans="1:53" s="96" customForma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</row>
    <row r="382" spans="1:53" s="96" customForma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</row>
    <row r="383" spans="1:53" s="96" customForma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</row>
    <row r="384" spans="1:53" s="96" customForma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</row>
    <row r="385" spans="1:53" s="96" customForma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</row>
    <row r="386" spans="1:53" s="96" customForma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</row>
    <row r="387" spans="1:53" s="96" customForma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</row>
    <row r="388" spans="1:53" s="96" customForma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</row>
    <row r="389" spans="1:53" s="96" customForma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</row>
    <row r="390" spans="1:53" s="96" customForma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</row>
    <row r="391" spans="1:53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</row>
  </sheetData>
  <sheetProtection algorithmName="SHA-512" hashValue="Rm+p+8YtPSiAiWvvpUPlql76NIx5+jc8ULl1eqxhFnPM/fnojaOJGA2wpIs95ptt+43OoQUAneynPsogZT9X2w==" saltValue="uaJHxrL9gIZEqAJwBkv/+Q==" spinCount="100000" sheet="1" objects="1" scenarios="1"/>
  <mergeCells count="48">
    <mergeCell ref="K2:L2"/>
    <mergeCell ref="M2:N2"/>
    <mergeCell ref="E1:H1"/>
    <mergeCell ref="K1:L1"/>
    <mergeCell ref="M1:N1"/>
    <mergeCell ref="E2:H2"/>
    <mergeCell ref="A3:A4"/>
    <mergeCell ref="B3:D3"/>
    <mergeCell ref="E3:F3"/>
    <mergeCell ref="G3:G4"/>
    <mergeCell ref="H3:H4"/>
    <mergeCell ref="Q3:S3"/>
    <mergeCell ref="P4:Q4"/>
    <mergeCell ref="P5:Q5"/>
    <mergeCell ref="H6:Q7"/>
    <mergeCell ref="H8:Q8"/>
    <mergeCell ref="I3:I4"/>
    <mergeCell ref="J3:J4"/>
    <mergeCell ref="K3:K4"/>
    <mergeCell ref="L3:N3"/>
    <mergeCell ref="C10:H11"/>
    <mergeCell ref="J10:O11"/>
    <mergeCell ref="Q10:V11"/>
    <mergeCell ref="C13:H14"/>
    <mergeCell ref="J13:O14"/>
    <mergeCell ref="Q13:V14"/>
    <mergeCell ref="C15:H16"/>
    <mergeCell ref="J15:O16"/>
    <mergeCell ref="Q15:V16"/>
    <mergeCell ref="C17:H18"/>
    <mergeCell ref="J17:O18"/>
    <mergeCell ref="Q17:V18"/>
    <mergeCell ref="A30:A33"/>
    <mergeCell ref="K34:L34"/>
    <mergeCell ref="C21:H22"/>
    <mergeCell ref="J21:O22"/>
    <mergeCell ref="Q21:V22"/>
    <mergeCell ref="K28:L28"/>
    <mergeCell ref="B29:C29"/>
    <mergeCell ref="D29:E29"/>
    <mergeCell ref="F29:G29"/>
    <mergeCell ref="H29:I29"/>
    <mergeCell ref="J29:K29"/>
    <mergeCell ref="L29:N29"/>
    <mergeCell ref="O29:Q29"/>
    <mergeCell ref="R29:W29"/>
    <mergeCell ref="P27:Q27"/>
    <mergeCell ref="P28:Q28"/>
  </mergeCells>
  <conditionalFormatting sqref="L5:N5 L9:N9 L23:N27">
    <cfRule type="cellIs" dxfId="416" priority="38" operator="lessThan">
      <formula>0</formula>
    </cfRule>
  </conditionalFormatting>
  <conditionalFormatting sqref="W5:W27">
    <cfRule type="containsBlanks" dxfId="415" priority="37">
      <formula>LEN(TRIM(W5))=0</formula>
    </cfRule>
  </conditionalFormatting>
  <conditionalFormatting sqref="K5 B9:I9 K9 B7:G7 B5:I5 B6:H6 B10:C10 B11:B12 D12:I12 B19:I19 B13:C13 B14:B18 B27:I27 B20:B26 H20:I20 I13:I18 I10:I11 H23:I26 I21:I22 B8:H8 K23:K27">
    <cfRule type="cellIs" dxfId="414" priority="36" operator="lessThan">
      <formula>0</formula>
    </cfRule>
  </conditionalFormatting>
  <conditionalFormatting sqref="B30 L30 O30:Q33">
    <cfRule type="cellIs" dxfId="413" priority="35" operator="lessThan">
      <formula>0</formula>
    </cfRule>
  </conditionalFormatting>
  <conditionalFormatting sqref="A5:A27">
    <cfRule type="cellIs" dxfId="412" priority="34" operator="equal">
      <formula>TODAY()</formula>
    </cfRule>
  </conditionalFormatting>
  <conditionalFormatting sqref="J5 J9 J23:J27">
    <cfRule type="cellIs" dxfId="411" priority="33" operator="lessThan">
      <formula>0</formula>
    </cfRule>
  </conditionalFormatting>
  <conditionalFormatting sqref="C5:D9 C10 D12 C19:D19 C13 C27:D27">
    <cfRule type="expression" dxfId="410" priority="32">
      <formula>IF(C5&lt;0,"opcional","0")</formula>
    </cfRule>
  </conditionalFormatting>
  <conditionalFormatting sqref="J30">
    <cfRule type="cellIs" dxfId="409" priority="31" operator="lessThan">
      <formula>0</formula>
    </cfRule>
  </conditionalFormatting>
  <conditionalFormatting sqref="C15">
    <cfRule type="cellIs" dxfId="408" priority="30" operator="lessThan">
      <formula>0</formula>
    </cfRule>
  </conditionalFormatting>
  <conditionalFormatting sqref="C15">
    <cfRule type="expression" dxfId="407" priority="29">
      <formula>IF(C15&lt;0,"opcional","0")</formula>
    </cfRule>
  </conditionalFormatting>
  <conditionalFormatting sqref="C25">
    <cfRule type="cellIs" dxfId="406" priority="26" operator="lessThan">
      <formula>0</formula>
    </cfRule>
  </conditionalFormatting>
  <conditionalFormatting sqref="C25">
    <cfRule type="expression" dxfId="405" priority="25">
      <formula>IF(C25&lt;0,"opcional","0")</formula>
    </cfRule>
  </conditionalFormatting>
  <conditionalFormatting sqref="C20 G20 C23">
    <cfRule type="cellIs" dxfId="404" priority="28" operator="lessThan">
      <formula>0</formula>
    </cfRule>
  </conditionalFormatting>
  <conditionalFormatting sqref="C20 C23">
    <cfRule type="expression" dxfId="403" priority="27">
      <formula>IF(C20&lt;0,"opcional","0")</formula>
    </cfRule>
  </conditionalFormatting>
  <conditionalFormatting sqref="C17">
    <cfRule type="cellIs" dxfId="402" priority="24" operator="lessThan">
      <formula>0</formula>
    </cfRule>
  </conditionalFormatting>
  <conditionalFormatting sqref="C17">
    <cfRule type="expression" dxfId="401" priority="23">
      <formula>IF(C17&lt;0,"opcional","0")</formula>
    </cfRule>
  </conditionalFormatting>
  <conditionalFormatting sqref="C21">
    <cfRule type="cellIs" dxfId="400" priority="22" operator="lessThan">
      <formula>0</formula>
    </cfRule>
  </conditionalFormatting>
  <conditionalFormatting sqref="C21">
    <cfRule type="expression" dxfId="399" priority="21">
      <formula>IF(C21&lt;0,"opcional","0")</formula>
    </cfRule>
  </conditionalFormatting>
  <conditionalFormatting sqref="J10 K12:O12 J19:O19 J13 O20">
    <cfRule type="cellIs" dxfId="398" priority="20" operator="lessThan">
      <formula>0</formula>
    </cfRule>
  </conditionalFormatting>
  <conditionalFormatting sqref="J10 K12 J19:K19 J13">
    <cfRule type="expression" dxfId="397" priority="19">
      <formula>IF(J10&lt;0,"opcional","0")</formula>
    </cfRule>
  </conditionalFormatting>
  <conditionalFormatting sqref="J15">
    <cfRule type="cellIs" dxfId="396" priority="18" operator="lessThan">
      <formula>0</formula>
    </cfRule>
  </conditionalFormatting>
  <conditionalFormatting sqref="J15">
    <cfRule type="expression" dxfId="395" priority="17">
      <formula>IF(J15&lt;0,"opcional","0")</formula>
    </cfRule>
  </conditionalFormatting>
  <conditionalFormatting sqref="J20 N20">
    <cfRule type="cellIs" dxfId="394" priority="16" operator="lessThan">
      <formula>0</formula>
    </cfRule>
  </conditionalFormatting>
  <conditionalFormatting sqref="J20">
    <cfRule type="expression" dxfId="393" priority="15">
      <formula>IF(J20&lt;0,"opcional","0")</formula>
    </cfRule>
  </conditionalFormatting>
  <conditionalFormatting sqref="J17">
    <cfRule type="cellIs" dxfId="392" priority="14" operator="lessThan">
      <formula>0</formula>
    </cfRule>
  </conditionalFormatting>
  <conditionalFormatting sqref="J17">
    <cfRule type="expression" dxfId="391" priority="13">
      <formula>IF(J17&lt;0,"opcional","0")</formula>
    </cfRule>
  </conditionalFormatting>
  <conditionalFormatting sqref="J21">
    <cfRule type="cellIs" dxfId="390" priority="12" operator="lessThan">
      <formula>0</formula>
    </cfRule>
  </conditionalFormatting>
  <conditionalFormatting sqref="J21">
    <cfRule type="expression" dxfId="389" priority="11">
      <formula>IF(J21&lt;0,"opcional","0")</formula>
    </cfRule>
  </conditionalFormatting>
  <conditionalFormatting sqref="Q10 R12:V12 Q19:V19 Q13 V20">
    <cfRule type="cellIs" dxfId="388" priority="10" operator="lessThan">
      <formula>0</formula>
    </cfRule>
  </conditionalFormatting>
  <conditionalFormatting sqref="Q10 R12 Q19:R19 Q13">
    <cfRule type="expression" dxfId="387" priority="9">
      <formula>IF(Q10&lt;0,"opcional","0")</formula>
    </cfRule>
  </conditionalFormatting>
  <conditionalFormatting sqref="Q15">
    <cfRule type="cellIs" dxfId="386" priority="8" operator="lessThan">
      <formula>0</formula>
    </cfRule>
  </conditionalFormatting>
  <conditionalFormatting sqref="Q15">
    <cfRule type="expression" dxfId="385" priority="7">
      <formula>IF(Q15&lt;0,"opcional","0")</formula>
    </cfRule>
  </conditionalFormatting>
  <conditionalFormatting sqref="Q20 U20">
    <cfRule type="cellIs" dxfId="384" priority="6" operator="lessThan">
      <formula>0</formula>
    </cfRule>
  </conditionalFormatting>
  <conditionalFormatting sqref="Q20">
    <cfRule type="expression" dxfId="383" priority="5">
      <formula>IF(Q20&lt;0,"opcional","0")</formula>
    </cfRule>
  </conditionalFormatting>
  <conditionalFormatting sqref="Q17">
    <cfRule type="cellIs" dxfId="382" priority="4" operator="lessThan">
      <formula>0</formula>
    </cfRule>
  </conditionalFormatting>
  <conditionalFormatting sqref="Q17">
    <cfRule type="expression" dxfId="381" priority="3">
      <formula>IF(Q17&lt;0,"opcional","0")</formula>
    </cfRule>
  </conditionalFormatting>
  <conditionalFormatting sqref="Q21">
    <cfRule type="cellIs" dxfId="380" priority="2" operator="lessThan">
      <formula>0</formula>
    </cfRule>
  </conditionalFormatting>
  <conditionalFormatting sqref="Q21">
    <cfRule type="expression" dxfId="379" priority="1">
      <formula>IF(Q21&lt;0,"opcional","0")</formula>
    </cfRule>
  </conditionalFormatting>
  <hyperlinks>
    <hyperlink ref="Q13:V14" r:id="rId1" display="🔹  PLANILHA DT V1.2 - 2021+2020 (Com Atualizações)" xr:uid="{C5EAC246-E3E9-3249-8CA2-D0452AFB9876}"/>
  </hyperlinks>
  <pageMargins left="0.511811024" right="0.511811024" top="0.78740157499999996" bottom="0.78740157499999996" header="0.31496062000000002" footer="0.31496062000000002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D51EC-F1C6-C940-B667-7321FEF4E108}">
  <sheetPr codeName="Planilha5">
    <tabColor theme="8" tint="-0.249977111117893"/>
  </sheetPr>
  <dimension ref="A1:BT391"/>
  <sheetViews>
    <sheetView showGridLines="0" showRowColHeaders="0" topLeftCell="A4" zoomScaleNormal="100" workbookViewId="0">
      <pane xSplit="1" topLeftCell="B1" activePane="topRight" state="frozen"/>
      <selection activeCell="S3" sqref="S3:T4"/>
      <selection pane="topRight" activeCell="Q19" sqref="Q17:V19"/>
    </sheetView>
  </sheetViews>
  <sheetFormatPr defaultColWidth="9.125" defaultRowHeight="15.75"/>
  <cols>
    <col min="1" max="1" width="12" style="112" customWidth="1"/>
    <col min="2" max="2" width="6.375" style="112" customWidth="1"/>
    <col min="3" max="8" width="8.875" style="112" customWidth="1"/>
    <col min="9" max="9" width="6.125" style="112" customWidth="1"/>
    <col min="10" max="15" width="8.875" style="112" customWidth="1"/>
    <col min="16" max="16" width="6.125" style="112" customWidth="1"/>
    <col min="17" max="22" width="8.875" style="112" customWidth="1"/>
    <col min="23" max="23" width="6" style="112" customWidth="1"/>
    <col min="24" max="24" width="2.5" style="112" customWidth="1"/>
    <col min="25" max="25" width="9.125" style="112"/>
    <col min="26" max="26" width="11.5" style="112" bestFit="1" customWidth="1"/>
    <col min="27" max="16384" width="9.125" style="112"/>
  </cols>
  <sheetData>
    <row r="1" spans="1:72" s="96" customFormat="1" ht="22.5" customHeight="1">
      <c r="A1" s="263"/>
      <c r="B1" s="427"/>
      <c r="C1" s="427"/>
      <c r="D1" s="427"/>
      <c r="E1" s="598"/>
      <c r="F1" s="598"/>
      <c r="G1" s="598"/>
      <c r="H1" s="598"/>
      <c r="I1" s="98"/>
      <c r="J1" s="428"/>
      <c r="K1" s="596"/>
      <c r="L1" s="596"/>
      <c r="M1" s="597"/>
      <c r="N1" s="597"/>
      <c r="O1" s="429"/>
      <c r="P1" s="99"/>
      <c r="Q1" s="430"/>
      <c r="R1" s="431"/>
      <c r="S1" s="426"/>
      <c r="T1" s="426"/>
      <c r="U1" s="426"/>
      <c r="V1" s="426"/>
      <c r="W1" s="426"/>
      <c r="X1" s="55"/>
      <c r="Y1" s="86">
        <v>0</v>
      </c>
      <c r="Z1" s="85">
        <f>Configurar!$B$14</f>
        <v>1000</v>
      </c>
      <c r="AA1" s="9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</row>
    <row r="2" spans="1:72" s="96" customFormat="1" ht="22.5" customHeight="1">
      <c r="A2" s="102"/>
      <c r="B2" s="103"/>
      <c r="C2" s="103"/>
      <c r="D2" s="103"/>
      <c r="E2" s="599"/>
      <c r="F2" s="599"/>
      <c r="G2" s="599"/>
      <c r="H2" s="599"/>
      <c r="I2" s="21"/>
      <c r="J2" s="428"/>
      <c r="K2" s="596"/>
      <c r="L2" s="596"/>
      <c r="M2" s="597"/>
      <c r="N2" s="597"/>
      <c r="O2" s="429"/>
      <c r="P2" s="99"/>
      <c r="Q2" s="423"/>
      <c r="R2" s="424"/>
      <c r="S2" s="424"/>
      <c r="T2" s="424"/>
      <c r="U2" s="424"/>
      <c r="V2" s="424"/>
      <c r="W2" s="425"/>
      <c r="X2" s="55"/>
      <c r="Y2" s="86">
        <v>0</v>
      </c>
      <c r="Z2" s="85">
        <f>Configurar!$B$14</f>
        <v>1000</v>
      </c>
      <c r="AA2" s="9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</row>
    <row r="3" spans="1:72" ht="17.100000000000001" customHeight="1">
      <c r="A3" s="510"/>
      <c r="B3" s="579"/>
      <c r="C3" s="580"/>
      <c r="D3" s="580"/>
      <c r="E3" s="580"/>
      <c r="F3" s="580"/>
      <c r="G3" s="581"/>
      <c r="H3" s="581"/>
      <c r="I3" s="581"/>
      <c r="J3" s="581"/>
      <c r="K3" s="586"/>
      <c r="L3" s="581"/>
      <c r="M3" s="581"/>
      <c r="N3" s="581"/>
      <c r="O3" s="432"/>
      <c r="P3" s="432"/>
      <c r="Q3" s="581"/>
      <c r="R3" s="581"/>
      <c r="S3" s="581"/>
      <c r="T3" s="442"/>
      <c r="U3" s="442"/>
      <c r="V3" s="442"/>
      <c r="W3" s="432"/>
      <c r="X3" s="55"/>
      <c r="Y3" s="86">
        <v>0</v>
      </c>
      <c r="Z3" s="85">
        <f>Configurar!$B$14</f>
        <v>1000</v>
      </c>
      <c r="AA3" s="9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96"/>
      <c r="BR3" s="96"/>
      <c r="BS3" s="96"/>
      <c r="BT3" s="96"/>
    </row>
    <row r="4" spans="1:72" ht="16.5" thickBot="1">
      <c r="A4" s="510"/>
      <c r="B4" s="433"/>
      <c r="C4" s="434"/>
      <c r="D4" s="434"/>
      <c r="E4" s="434"/>
      <c r="F4" s="434"/>
      <c r="G4" s="582"/>
      <c r="H4" s="582"/>
      <c r="I4" s="582"/>
      <c r="J4" s="582"/>
      <c r="K4" s="587"/>
      <c r="L4" s="435"/>
      <c r="M4" s="435"/>
      <c r="N4" s="435"/>
      <c r="O4" s="435"/>
      <c r="P4" s="582"/>
      <c r="Q4" s="582"/>
      <c r="R4" s="435"/>
      <c r="S4" s="435"/>
      <c r="T4" s="435"/>
      <c r="U4" s="435"/>
      <c r="V4" s="435"/>
      <c r="W4" s="435"/>
      <c r="X4" s="118"/>
      <c r="Y4" s="86">
        <v>0</v>
      </c>
      <c r="Z4" s="85">
        <f>Configurar!$B$14</f>
        <v>1000</v>
      </c>
      <c r="AA4" s="9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96"/>
      <c r="BR4" s="96"/>
      <c r="BS4" s="96"/>
      <c r="BT4" s="96"/>
    </row>
    <row r="5" spans="1:72" ht="15.95" customHeight="1" thickTop="1">
      <c r="A5" s="119"/>
      <c r="B5" s="397"/>
      <c r="C5" s="398"/>
      <c r="D5" s="399"/>
      <c r="E5" s="400"/>
      <c r="F5" s="400"/>
      <c r="G5" s="401"/>
      <c r="H5" s="402"/>
      <c r="I5" s="398"/>
      <c r="J5" s="403"/>
      <c r="K5" s="398"/>
      <c r="L5" s="404"/>
      <c r="M5" s="405"/>
      <c r="N5" s="406"/>
      <c r="O5" s="400"/>
      <c r="P5" s="583"/>
      <c r="Q5" s="583"/>
      <c r="R5" s="407"/>
      <c r="S5" s="407"/>
      <c r="T5" s="407"/>
      <c r="U5" s="407"/>
      <c r="V5" s="407"/>
      <c r="W5" s="408"/>
      <c r="X5" s="124"/>
      <c r="Y5" s="86">
        <v>0</v>
      </c>
      <c r="Z5" s="85">
        <f>Configurar!$B$14</f>
        <v>1000</v>
      </c>
      <c r="AA5" s="9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96"/>
      <c r="BR5" s="96"/>
      <c r="BS5" s="96"/>
      <c r="BT5" s="96"/>
    </row>
    <row r="6" spans="1:72" ht="15.95" customHeight="1">
      <c r="A6" s="119"/>
      <c r="B6" s="396"/>
      <c r="C6" s="388"/>
      <c r="D6" s="388"/>
      <c r="E6" s="389"/>
      <c r="F6" s="389"/>
      <c r="G6" s="390"/>
      <c r="H6" s="584" t="s">
        <v>120</v>
      </c>
      <c r="I6" s="584"/>
      <c r="J6" s="584"/>
      <c r="K6" s="584"/>
      <c r="L6" s="584"/>
      <c r="M6" s="584"/>
      <c r="N6" s="584"/>
      <c r="O6" s="584"/>
      <c r="P6" s="584"/>
      <c r="Q6" s="584"/>
      <c r="R6" s="395"/>
      <c r="S6" s="395"/>
      <c r="T6" s="395"/>
      <c r="U6" s="395"/>
      <c r="V6" s="395"/>
      <c r="W6" s="409"/>
      <c r="X6" s="55"/>
      <c r="Y6" s="86">
        <v>0</v>
      </c>
      <c r="Z6" s="85">
        <f>Configurar!$B$14</f>
        <v>1000</v>
      </c>
      <c r="AA6" s="9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96"/>
      <c r="BR6" s="96"/>
      <c r="BS6" s="96"/>
      <c r="BT6" s="96"/>
    </row>
    <row r="7" spans="1:72" ht="15.95" customHeight="1">
      <c r="A7" s="119"/>
      <c r="B7" s="396"/>
      <c r="C7" s="388"/>
      <c r="D7" s="388"/>
      <c r="E7" s="389"/>
      <c r="F7" s="389"/>
      <c r="G7" s="390"/>
      <c r="H7" s="584"/>
      <c r="I7" s="584"/>
      <c r="J7" s="584"/>
      <c r="K7" s="584"/>
      <c r="L7" s="584"/>
      <c r="M7" s="584"/>
      <c r="N7" s="584"/>
      <c r="O7" s="584"/>
      <c r="P7" s="584"/>
      <c r="Q7" s="584"/>
      <c r="R7" s="395"/>
      <c r="S7" s="395"/>
      <c r="T7" s="395"/>
      <c r="U7" s="395"/>
      <c r="V7" s="395"/>
      <c r="W7" s="409"/>
      <c r="X7" s="55"/>
      <c r="Y7" s="86">
        <v>0</v>
      </c>
      <c r="Z7" s="85">
        <f>Configurar!$B$14</f>
        <v>1000</v>
      </c>
      <c r="AA7" s="9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96"/>
      <c r="BR7" s="96"/>
      <c r="BS7" s="96"/>
      <c r="BT7" s="96"/>
    </row>
    <row r="8" spans="1:72" ht="23.1" customHeight="1">
      <c r="A8" s="119"/>
      <c r="B8" s="396"/>
      <c r="C8" s="388"/>
      <c r="D8" s="388"/>
      <c r="E8" s="389"/>
      <c r="F8" s="389"/>
      <c r="G8" s="390"/>
      <c r="H8" s="585" t="s">
        <v>105</v>
      </c>
      <c r="I8" s="585"/>
      <c r="J8" s="585"/>
      <c r="K8" s="585"/>
      <c r="L8" s="585"/>
      <c r="M8" s="585"/>
      <c r="N8" s="585"/>
      <c r="O8" s="585"/>
      <c r="P8" s="585"/>
      <c r="Q8" s="585"/>
      <c r="R8" s="395"/>
      <c r="S8" s="395"/>
      <c r="T8" s="395"/>
      <c r="U8" s="395"/>
      <c r="V8" s="395"/>
      <c r="W8" s="409"/>
      <c r="X8" s="55"/>
      <c r="Y8" s="86">
        <v>0</v>
      </c>
      <c r="Z8" s="85">
        <f>Configurar!$B$14</f>
        <v>1000</v>
      </c>
      <c r="AA8" s="9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96"/>
      <c r="BR8" s="96"/>
      <c r="BS8" s="96"/>
      <c r="BT8" s="96"/>
    </row>
    <row r="9" spans="1:72" ht="15.95" customHeight="1">
      <c r="A9" s="119"/>
      <c r="B9" s="396"/>
      <c r="C9" s="388"/>
      <c r="D9" s="388"/>
      <c r="E9" s="389"/>
      <c r="F9" s="389"/>
      <c r="G9" s="390"/>
      <c r="H9" s="391"/>
      <c r="I9" s="388"/>
      <c r="J9" s="392"/>
      <c r="K9" s="388"/>
      <c r="L9" s="387"/>
      <c r="M9" s="393"/>
      <c r="N9" s="394"/>
      <c r="O9" s="389"/>
      <c r="P9" s="443"/>
      <c r="Q9" s="443"/>
      <c r="R9" s="395"/>
      <c r="S9" s="395"/>
      <c r="T9" s="395"/>
      <c r="U9" s="395"/>
      <c r="V9" s="395"/>
      <c r="W9" s="409"/>
      <c r="X9" s="55"/>
      <c r="Y9" s="86">
        <v>0</v>
      </c>
      <c r="Z9" s="85">
        <f>Configurar!$B$14</f>
        <v>1000</v>
      </c>
      <c r="AA9" s="9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96"/>
      <c r="BR9" s="96"/>
      <c r="BS9" s="96"/>
      <c r="BT9" s="96"/>
    </row>
    <row r="10" spans="1:72" ht="15.95" customHeight="1">
      <c r="A10" s="119"/>
      <c r="B10" s="396"/>
      <c r="C10" s="588"/>
      <c r="D10" s="588"/>
      <c r="E10" s="588"/>
      <c r="F10" s="588"/>
      <c r="G10" s="588"/>
      <c r="H10" s="588"/>
      <c r="I10" s="446"/>
      <c r="J10" s="588"/>
      <c r="K10" s="588"/>
      <c r="L10" s="588"/>
      <c r="M10" s="588"/>
      <c r="N10" s="588"/>
      <c r="O10" s="588"/>
      <c r="P10" s="447"/>
      <c r="Q10" s="588" t="s">
        <v>119</v>
      </c>
      <c r="R10" s="588"/>
      <c r="S10" s="588"/>
      <c r="T10" s="588"/>
      <c r="U10" s="588"/>
      <c r="V10" s="588"/>
      <c r="W10" s="409"/>
      <c r="X10" s="55"/>
      <c r="Y10" s="86">
        <v>0</v>
      </c>
      <c r="Z10" s="85">
        <f>Configurar!$B$14</f>
        <v>1000</v>
      </c>
      <c r="AA10" s="9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96"/>
      <c r="BR10" s="96"/>
      <c r="BS10" s="96"/>
      <c r="BT10" s="96"/>
    </row>
    <row r="11" spans="1:72" ht="15.95" customHeight="1">
      <c r="A11" s="119"/>
      <c r="B11" s="396"/>
      <c r="C11" s="588"/>
      <c r="D11" s="588"/>
      <c r="E11" s="588"/>
      <c r="F11" s="588"/>
      <c r="G11" s="588"/>
      <c r="H11" s="588"/>
      <c r="I11" s="446"/>
      <c r="J11" s="588"/>
      <c r="K11" s="588"/>
      <c r="L11" s="588"/>
      <c r="M11" s="588"/>
      <c r="N11" s="588"/>
      <c r="O11" s="588"/>
      <c r="P11" s="447"/>
      <c r="Q11" s="588"/>
      <c r="R11" s="588"/>
      <c r="S11" s="588"/>
      <c r="T11" s="588"/>
      <c r="U11" s="588"/>
      <c r="V11" s="588"/>
      <c r="W11" s="409"/>
      <c r="X11" s="55"/>
      <c r="Y11" s="86">
        <v>0</v>
      </c>
      <c r="Z11" s="85">
        <f>Configurar!$B$14</f>
        <v>1000</v>
      </c>
      <c r="AA11" s="9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96"/>
      <c r="BR11" s="96"/>
      <c r="BS11" s="96"/>
      <c r="BT11" s="96"/>
    </row>
    <row r="12" spans="1:72" ht="15.95" customHeight="1">
      <c r="A12" s="119"/>
      <c r="B12" s="396"/>
      <c r="C12" s="55"/>
      <c r="D12" s="388"/>
      <c r="E12" s="389"/>
      <c r="F12" s="389"/>
      <c r="G12" s="390"/>
      <c r="H12" s="391"/>
      <c r="I12" s="388"/>
      <c r="J12" s="55"/>
      <c r="K12" s="388"/>
      <c r="L12" s="389"/>
      <c r="M12" s="389"/>
      <c r="N12" s="390"/>
      <c r="O12" s="391"/>
      <c r="P12" s="443"/>
      <c r="Q12" s="55"/>
      <c r="R12" s="388"/>
      <c r="S12" s="389"/>
      <c r="T12" s="389"/>
      <c r="U12" s="390"/>
      <c r="V12" s="391"/>
      <c r="W12" s="409"/>
      <c r="X12" s="55"/>
      <c r="Y12" s="86">
        <v>0</v>
      </c>
      <c r="Z12" s="85">
        <f>Configurar!$B$14</f>
        <v>1000</v>
      </c>
      <c r="AA12" s="9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96"/>
      <c r="BR12" s="96"/>
      <c r="BS12" s="96"/>
      <c r="BT12" s="96"/>
    </row>
    <row r="13" spans="1:72" ht="15.95" customHeight="1">
      <c r="A13" s="119"/>
      <c r="B13" s="396"/>
      <c r="C13" s="592"/>
      <c r="D13" s="592"/>
      <c r="E13" s="592"/>
      <c r="F13" s="592"/>
      <c r="G13" s="592"/>
      <c r="H13" s="592"/>
      <c r="I13" s="448"/>
      <c r="J13" s="592"/>
      <c r="K13" s="592"/>
      <c r="L13" s="592"/>
      <c r="M13" s="592"/>
      <c r="N13" s="592"/>
      <c r="O13" s="592"/>
      <c r="P13" s="449"/>
      <c r="Q13" s="592" t="s">
        <v>118</v>
      </c>
      <c r="R13" s="592"/>
      <c r="S13" s="592"/>
      <c r="T13" s="592"/>
      <c r="U13" s="592"/>
      <c r="V13" s="592"/>
      <c r="W13" s="409"/>
      <c r="X13" s="55"/>
      <c r="Y13" s="86">
        <v>0</v>
      </c>
      <c r="Z13" s="85">
        <f>Configurar!$B$14</f>
        <v>1000</v>
      </c>
      <c r="AA13" s="9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96"/>
      <c r="BR13" s="96"/>
      <c r="BS13" s="96"/>
      <c r="BT13" s="96"/>
    </row>
    <row r="14" spans="1:72" ht="15.95" customHeight="1">
      <c r="A14" s="119"/>
      <c r="B14" s="396"/>
      <c r="C14" s="593"/>
      <c r="D14" s="593"/>
      <c r="E14" s="593"/>
      <c r="F14" s="593"/>
      <c r="G14" s="593"/>
      <c r="H14" s="593"/>
      <c r="I14" s="448"/>
      <c r="J14" s="593"/>
      <c r="K14" s="593"/>
      <c r="L14" s="593"/>
      <c r="M14" s="593"/>
      <c r="N14" s="593"/>
      <c r="O14" s="593"/>
      <c r="P14" s="449"/>
      <c r="Q14" s="593"/>
      <c r="R14" s="593"/>
      <c r="S14" s="593"/>
      <c r="T14" s="593"/>
      <c r="U14" s="593"/>
      <c r="V14" s="593"/>
      <c r="W14" s="409"/>
      <c r="X14" s="55"/>
      <c r="Y14" s="86">
        <v>0</v>
      </c>
      <c r="Z14" s="85">
        <f>Configurar!$B$14</f>
        <v>1000</v>
      </c>
      <c r="AA14" s="9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96"/>
      <c r="BR14" s="96"/>
      <c r="BS14" s="96"/>
      <c r="BT14" s="96"/>
    </row>
    <row r="15" spans="1:72" ht="15.95" customHeight="1">
      <c r="A15" s="119"/>
      <c r="B15" s="396"/>
      <c r="C15" s="594"/>
      <c r="D15" s="594"/>
      <c r="E15" s="594"/>
      <c r="F15" s="594"/>
      <c r="G15" s="594"/>
      <c r="H15" s="594"/>
      <c r="I15" s="448"/>
      <c r="J15" s="594"/>
      <c r="K15" s="594"/>
      <c r="L15" s="594"/>
      <c r="M15" s="594"/>
      <c r="N15" s="594"/>
      <c r="O15" s="594"/>
      <c r="P15" s="449"/>
      <c r="Q15" s="594"/>
      <c r="R15" s="594"/>
      <c r="S15" s="594"/>
      <c r="T15" s="594"/>
      <c r="U15" s="594"/>
      <c r="V15" s="594"/>
      <c r="W15" s="409"/>
      <c r="X15" s="55"/>
      <c r="Y15" s="86">
        <v>0</v>
      </c>
      <c r="Z15" s="85">
        <f>Configurar!$B$14</f>
        <v>1000</v>
      </c>
      <c r="AA15" s="9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96"/>
      <c r="BR15" s="96"/>
      <c r="BS15" s="96"/>
      <c r="BT15" s="96"/>
    </row>
    <row r="16" spans="1:72" ht="15.95" customHeight="1">
      <c r="A16" s="119"/>
      <c r="B16" s="396"/>
      <c r="C16" s="594"/>
      <c r="D16" s="594"/>
      <c r="E16" s="594"/>
      <c r="F16" s="594"/>
      <c r="G16" s="594"/>
      <c r="H16" s="594"/>
      <c r="I16" s="448"/>
      <c r="J16" s="594"/>
      <c r="K16" s="594"/>
      <c r="L16" s="594"/>
      <c r="M16" s="594"/>
      <c r="N16" s="594"/>
      <c r="O16" s="594"/>
      <c r="P16" s="449"/>
      <c r="Q16" s="594"/>
      <c r="R16" s="594"/>
      <c r="S16" s="594"/>
      <c r="T16" s="594"/>
      <c r="U16" s="594"/>
      <c r="V16" s="594"/>
      <c r="W16" s="409"/>
      <c r="X16" s="55"/>
      <c r="Y16" s="86">
        <v>0</v>
      </c>
      <c r="Z16" s="85">
        <f>Configurar!$B$14</f>
        <v>1000</v>
      </c>
      <c r="AA16" s="9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96"/>
      <c r="BR16" s="96"/>
      <c r="BS16" s="96"/>
      <c r="BT16" s="96"/>
    </row>
    <row r="17" spans="1:72" ht="15.95" customHeight="1">
      <c r="A17" s="119"/>
      <c r="B17" s="396"/>
      <c r="C17" s="595"/>
      <c r="D17" s="595"/>
      <c r="E17" s="595"/>
      <c r="F17" s="595"/>
      <c r="G17" s="595"/>
      <c r="H17" s="595"/>
      <c r="I17" s="448"/>
      <c r="J17" s="595"/>
      <c r="K17" s="595"/>
      <c r="L17" s="595"/>
      <c r="M17" s="595"/>
      <c r="N17" s="595"/>
      <c r="O17" s="595"/>
      <c r="P17" s="449"/>
      <c r="Q17" s="595"/>
      <c r="R17" s="595"/>
      <c r="S17" s="595"/>
      <c r="T17" s="595"/>
      <c r="U17" s="595"/>
      <c r="V17" s="595"/>
      <c r="W17" s="409"/>
      <c r="X17" s="55"/>
      <c r="Y17" s="86">
        <v>0</v>
      </c>
      <c r="Z17" s="85">
        <f>Configurar!$B$14</f>
        <v>1000</v>
      </c>
      <c r="AA17" s="9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96"/>
      <c r="BR17" s="96"/>
      <c r="BS17" s="96"/>
      <c r="BT17" s="96"/>
    </row>
    <row r="18" spans="1:72" ht="15.95" customHeight="1">
      <c r="A18" s="119"/>
      <c r="B18" s="396"/>
      <c r="C18" s="592"/>
      <c r="D18" s="592"/>
      <c r="E18" s="592"/>
      <c r="F18" s="592"/>
      <c r="G18" s="592"/>
      <c r="H18" s="592"/>
      <c r="I18" s="448"/>
      <c r="J18" s="592"/>
      <c r="K18" s="592"/>
      <c r="L18" s="592"/>
      <c r="M18" s="592"/>
      <c r="N18" s="592"/>
      <c r="O18" s="592"/>
      <c r="P18" s="450"/>
      <c r="Q18" s="592"/>
      <c r="R18" s="592"/>
      <c r="S18" s="592"/>
      <c r="T18" s="592"/>
      <c r="U18" s="592"/>
      <c r="V18" s="592"/>
      <c r="W18" s="409"/>
      <c r="X18" s="55"/>
      <c r="Y18" s="86">
        <v>0</v>
      </c>
      <c r="Z18" s="85">
        <f>Configurar!$B$14</f>
        <v>1000</v>
      </c>
      <c r="AA18" s="9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96"/>
      <c r="BR18" s="96"/>
      <c r="BS18" s="96"/>
      <c r="BT18" s="96"/>
    </row>
    <row r="19" spans="1:72" ht="15.95" customHeight="1">
      <c r="A19" s="119"/>
      <c r="B19" s="396"/>
      <c r="C19" s="451"/>
      <c r="D19" s="451"/>
      <c r="E19" s="452"/>
      <c r="F19" s="452"/>
      <c r="G19" s="451"/>
      <c r="H19" s="453"/>
      <c r="I19" s="448"/>
      <c r="J19" s="451"/>
      <c r="K19" s="451"/>
      <c r="L19" s="452"/>
      <c r="M19" s="452"/>
      <c r="N19" s="451"/>
      <c r="O19" s="453"/>
      <c r="P19" s="449"/>
      <c r="Q19" s="451"/>
      <c r="R19" s="451"/>
      <c r="S19" s="452"/>
      <c r="T19" s="452"/>
      <c r="U19" s="451"/>
      <c r="V19" s="453"/>
      <c r="W19" s="409"/>
      <c r="X19" s="55"/>
      <c r="Y19" s="86">
        <v>0</v>
      </c>
      <c r="Z19" s="85">
        <f>Configurar!$B$14</f>
        <v>1000</v>
      </c>
      <c r="AA19" s="9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96"/>
      <c r="BR19" s="96"/>
      <c r="BS19" s="96"/>
      <c r="BT19" s="96"/>
    </row>
    <row r="20" spans="1:72" ht="15.95" customHeight="1">
      <c r="A20" s="119"/>
      <c r="B20" s="396"/>
      <c r="C20" s="453"/>
      <c r="D20" s="453"/>
      <c r="E20" s="453"/>
      <c r="F20" s="453"/>
      <c r="G20" s="451"/>
      <c r="H20" s="453"/>
      <c r="I20" s="448"/>
      <c r="J20" s="453"/>
      <c r="K20" s="453"/>
      <c r="L20" s="453"/>
      <c r="M20" s="453"/>
      <c r="N20" s="451"/>
      <c r="O20" s="453"/>
      <c r="P20" s="449"/>
      <c r="Q20" s="453"/>
      <c r="R20" s="453"/>
      <c r="S20" s="453"/>
      <c r="T20" s="453"/>
      <c r="U20" s="451"/>
      <c r="V20" s="453"/>
      <c r="W20" s="409"/>
      <c r="X20" s="55"/>
      <c r="Y20" s="86">
        <v>0</v>
      </c>
      <c r="Z20" s="85">
        <f>Configurar!$B$14</f>
        <v>1000</v>
      </c>
      <c r="AA20" s="9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96"/>
      <c r="BR20" s="96"/>
      <c r="BS20" s="96"/>
      <c r="BT20" s="96"/>
    </row>
    <row r="21" spans="1:72" ht="15.95" customHeight="1">
      <c r="A21" s="119"/>
      <c r="B21" s="396"/>
      <c r="C21" s="592"/>
      <c r="D21" s="592"/>
      <c r="E21" s="592"/>
      <c r="F21" s="592"/>
      <c r="G21" s="592"/>
      <c r="H21" s="592"/>
      <c r="I21" s="448"/>
      <c r="J21" s="577"/>
      <c r="K21" s="577"/>
      <c r="L21" s="577"/>
      <c r="M21" s="577"/>
      <c r="N21" s="577"/>
      <c r="O21" s="577"/>
      <c r="P21" s="449"/>
      <c r="Q21" s="578"/>
      <c r="R21" s="578"/>
      <c r="S21" s="578"/>
      <c r="T21" s="578"/>
      <c r="U21" s="578"/>
      <c r="V21" s="578"/>
      <c r="W21" s="409"/>
      <c r="X21" s="55"/>
      <c r="Y21" s="95"/>
      <c r="Z21" s="95"/>
      <c r="AA21" s="9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96"/>
      <c r="BR21" s="96"/>
      <c r="BS21" s="96"/>
      <c r="BT21" s="96"/>
    </row>
    <row r="22" spans="1:72" ht="15.95" customHeight="1">
      <c r="A22" s="119"/>
      <c r="B22" s="396"/>
      <c r="C22" s="592"/>
      <c r="D22" s="592"/>
      <c r="E22" s="592"/>
      <c r="F22" s="592"/>
      <c r="G22" s="592"/>
      <c r="H22" s="592"/>
      <c r="I22" s="448"/>
      <c r="J22" s="577"/>
      <c r="K22" s="577"/>
      <c r="L22" s="577"/>
      <c r="M22" s="577"/>
      <c r="N22" s="577"/>
      <c r="O22" s="577"/>
      <c r="P22" s="452"/>
      <c r="Q22" s="578"/>
      <c r="R22" s="578"/>
      <c r="S22" s="578"/>
      <c r="T22" s="578"/>
      <c r="U22" s="578"/>
      <c r="V22" s="578"/>
      <c r="W22" s="409"/>
      <c r="X22" s="55"/>
      <c r="Y22" s="95"/>
      <c r="Z22" s="95"/>
      <c r="AA22" s="9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96"/>
      <c r="BR22" s="96"/>
      <c r="BS22" s="96"/>
      <c r="BT22" s="96"/>
    </row>
    <row r="23" spans="1:72" ht="15.95" customHeight="1">
      <c r="A23" s="119"/>
      <c r="B23" s="396"/>
      <c r="C23" s="417"/>
      <c r="D23" s="417"/>
      <c r="E23" s="417"/>
      <c r="F23" s="417"/>
      <c r="G23" s="417"/>
      <c r="H23" s="391"/>
      <c r="I23" s="388"/>
      <c r="J23" s="392"/>
      <c r="K23" s="388"/>
      <c r="L23" s="387"/>
      <c r="M23" s="393"/>
      <c r="N23" s="394"/>
      <c r="O23" s="389"/>
      <c r="P23" s="443"/>
      <c r="Q23" s="443"/>
      <c r="R23" s="395"/>
      <c r="S23" s="395"/>
      <c r="T23" s="395"/>
      <c r="U23" s="395"/>
      <c r="V23" s="395"/>
      <c r="W23" s="409"/>
      <c r="X23" s="55"/>
      <c r="Y23" s="95"/>
      <c r="Z23" s="95"/>
      <c r="AA23" s="9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96"/>
      <c r="BR23" s="96"/>
      <c r="BS23" s="96"/>
      <c r="BT23" s="96"/>
    </row>
    <row r="24" spans="1:72" ht="15.95" customHeight="1">
      <c r="A24" s="119"/>
      <c r="B24" s="396"/>
      <c r="C24" s="417"/>
      <c r="D24" s="417"/>
      <c r="E24" s="417"/>
      <c r="F24" s="417"/>
      <c r="G24" s="417"/>
      <c r="H24" s="391"/>
      <c r="I24" s="388"/>
      <c r="J24" s="392"/>
      <c r="K24" s="388"/>
      <c r="L24" s="387"/>
      <c r="M24" s="393"/>
      <c r="N24" s="394"/>
      <c r="O24" s="389"/>
      <c r="P24" s="443"/>
      <c r="Q24" s="443"/>
      <c r="R24" s="395"/>
      <c r="S24" s="395"/>
      <c r="T24" s="395"/>
      <c r="U24" s="395"/>
      <c r="V24" s="395"/>
      <c r="W24" s="409"/>
      <c r="X24" s="55"/>
      <c r="Y24" s="95"/>
      <c r="Z24" s="95"/>
      <c r="AA24" s="9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96"/>
      <c r="BR24" s="96"/>
      <c r="BS24" s="96"/>
      <c r="BT24" s="96"/>
    </row>
    <row r="25" spans="1:72" ht="15.95" customHeight="1">
      <c r="A25" s="119"/>
      <c r="B25" s="396"/>
      <c r="C25" s="417"/>
      <c r="D25" s="417"/>
      <c r="E25" s="417"/>
      <c r="F25" s="417"/>
      <c r="G25" s="417"/>
      <c r="H25" s="391"/>
      <c r="I25" s="388"/>
      <c r="J25" s="392"/>
      <c r="K25" s="388"/>
      <c r="L25" s="387"/>
      <c r="M25" s="393"/>
      <c r="N25" s="394"/>
      <c r="O25" s="389"/>
      <c r="P25" s="443"/>
      <c r="Q25" s="443"/>
      <c r="R25" s="395"/>
      <c r="S25" s="395"/>
      <c r="T25" s="395"/>
      <c r="U25" s="395"/>
      <c r="V25" s="395"/>
      <c r="W25" s="409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96"/>
      <c r="BR25" s="96"/>
      <c r="BS25" s="96"/>
      <c r="BT25" s="96"/>
    </row>
    <row r="26" spans="1:72" ht="15.95" customHeight="1">
      <c r="A26" s="119"/>
      <c r="B26" s="396"/>
      <c r="C26" s="417"/>
      <c r="D26" s="417"/>
      <c r="E26" s="417"/>
      <c r="F26" s="417"/>
      <c r="G26" s="417"/>
      <c r="H26" s="391"/>
      <c r="I26" s="388"/>
      <c r="J26" s="392"/>
      <c r="K26" s="388"/>
      <c r="L26" s="387"/>
      <c r="M26" s="393"/>
      <c r="N26" s="394"/>
      <c r="O26" s="389"/>
      <c r="P26" s="443"/>
      <c r="Q26" s="443"/>
      <c r="R26" s="395"/>
      <c r="S26" s="395"/>
      <c r="T26" s="395"/>
      <c r="U26" s="395"/>
      <c r="V26" s="395"/>
      <c r="W26" s="409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96"/>
      <c r="BR26" s="96"/>
      <c r="BS26" s="96"/>
      <c r="BT26" s="96"/>
    </row>
    <row r="27" spans="1:72" ht="15.95" customHeight="1">
      <c r="A27" s="119"/>
      <c r="B27" s="396"/>
      <c r="C27" s="388"/>
      <c r="D27" s="388"/>
      <c r="E27" s="389"/>
      <c r="F27" s="389"/>
      <c r="G27" s="390"/>
      <c r="H27" s="391"/>
      <c r="I27" s="388"/>
      <c r="J27" s="392"/>
      <c r="K27" s="388"/>
      <c r="L27" s="387"/>
      <c r="M27" s="393"/>
      <c r="N27" s="394"/>
      <c r="O27" s="389"/>
      <c r="P27" s="591"/>
      <c r="Q27" s="591"/>
      <c r="R27" s="395"/>
      <c r="S27" s="395"/>
      <c r="T27" s="395"/>
      <c r="U27" s="395"/>
      <c r="V27" s="395"/>
      <c r="W27" s="409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96"/>
      <c r="BR27" s="96"/>
      <c r="BS27" s="96"/>
      <c r="BT27" s="96"/>
    </row>
    <row r="28" spans="1:72" s="96" customFormat="1" ht="15.95" customHeight="1" thickBot="1">
      <c r="A28" s="137"/>
      <c r="B28" s="410"/>
      <c r="C28" s="411"/>
      <c r="D28" s="411"/>
      <c r="E28" s="411"/>
      <c r="F28" s="411"/>
      <c r="G28" s="411"/>
      <c r="H28" s="411"/>
      <c r="I28" s="411"/>
      <c r="J28" s="411"/>
      <c r="K28" s="590"/>
      <c r="L28" s="590"/>
      <c r="M28" s="412"/>
      <c r="N28" s="413"/>
      <c r="O28" s="414"/>
      <c r="P28" s="589"/>
      <c r="Q28" s="589"/>
      <c r="R28" s="415"/>
      <c r="S28" s="415"/>
      <c r="T28" s="415"/>
      <c r="U28" s="415"/>
      <c r="V28" s="415"/>
      <c r="W28" s="416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</row>
    <row r="29" spans="1:72" s="96" customFormat="1" ht="24" customHeight="1" thickTop="1">
      <c r="A29" s="149"/>
      <c r="B29" s="572"/>
      <c r="C29" s="573"/>
      <c r="D29" s="573"/>
      <c r="E29" s="573"/>
      <c r="F29" s="573"/>
      <c r="G29" s="573"/>
      <c r="H29" s="574"/>
      <c r="I29" s="574"/>
      <c r="J29" s="575"/>
      <c r="K29" s="575"/>
      <c r="L29" s="576"/>
      <c r="M29" s="576"/>
      <c r="N29" s="576"/>
      <c r="O29" s="576"/>
      <c r="P29" s="576"/>
      <c r="Q29" s="576"/>
      <c r="R29" s="569"/>
      <c r="S29" s="569"/>
      <c r="T29" s="569"/>
      <c r="U29" s="569"/>
      <c r="V29" s="569"/>
      <c r="W29" s="570"/>
      <c r="X29" s="55"/>
      <c r="Y29" s="151"/>
      <c r="Z29" s="151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</row>
    <row r="30" spans="1:72" s="96" customFormat="1" ht="15" customHeight="1">
      <c r="A30" s="571"/>
      <c r="B30" s="438"/>
      <c r="C30" s="439"/>
      <c r="D30" s="439"/>
      <c r="E30" s="439"/>
      <c r="F30" s="439"/>
      <c r="G30" s="439"/>
      <c r="H30" s="440"/>
      <c r="I30" s="440"/>
      <c r="J30" s="440"/>
      <c r="K30" s="440"/>
      <c r="L30" s="441"/>
      <c r="M30" s="441"/>
      <c r="N30" s="441"/>
      <c r="O30" s="436"/>
      <c r="P30" s="436"/>
      <c r="Q30" s="436"/>
      <c r="R30" s="444"/>
      <c r="S30" s="437"/>
      <c r="T30" s="437"/>
      <c r="U30" s="437"/>
      <c r="V30" s="437"/>
      <c r="W30" s="437"/>
      <c r="X30" s="55"/>
      <c r="Y30" s="151"/>
      <c r="Z30" s="151"/>
      <c r="AA30" s="151"/>
      <c r="AB30" s="151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</row>
    <row r="31" spans="1:72" s="96" customFormat="1" ht="15" customHeight="1">
      <c r="A31" s="571"/>
      <c r="B31" s="438"/>
      <c r="C31" s="439"/>
      <c r="D31" s="439"/>
      <c r="E31" s="439"/>
      <c r="F31" s="439"/>
      <c r="G31" s="439"/>
      <c r="H31" s="440"/>
      <c r="I31" s="440"/>
      <c r="J31" s="440"/>
      <c r="K31" s="440"/>
      <c r="L31" s="441"/>
      <c r="M31" s="441"/>
      <c r="N31" s="441"/>
      <c r="O31" s="436"/>
      <c r="P31" s="436"/>
      <c r="Q31" s="436"/>
      <c r="R31" s="437"/>
      <c r="S31" s="437"/>
      <c r="T31" s="437"/>
      <c r="U31" s="437"/>
      <c r="V31" s="437"/>
      <c r="W31" s="437"/>
      <c r="X31" s="55"/>
      <c r="Y31" s="151"/>
      <c r="Z31" s="151"/>
      <c r="AA31" s="151"/>
      <c r="AB31" s="151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</row>
    <row r="32" spans="1:72" s="96" customFormat="1" ht="18.75" customHeight="1">
      <c r="A32" s="571"/>
      <c r="B32" s="445"/>
      <c r="C32" s="439"/>
      <c r="D32" s="439"/>
      <c r="E32" s="439"/>
      <c r="F32" s="439"/>
      <c r="G32" s="439"/>
      <c r="H32" s="440"/>
      <c r="I32" s="440"/>
      <c r="J32" s="440"/>
      <c r="K32" s="440"/>
      <c r="L32" s="441"/>
      <c r="M32" s="441"/>
      <c r="N32" s="441"/>
      <c r="O32" s="436"/>
      <c r="P32" s="436"/>
      <c r="Q32" s="436"/>
      <c r="R32" s="437"/>
      <c r="S32" s="437"/>
      <c r="T32" s="437"/>
      <c r="U32" s="437"/>
      <c r="V32" s="437"/>
      <c r="W32" s="437"/>
      <c r="X32" s="55"/>
      <c r="Y32" s="151"/>
      <c r="Z32" s="151"/>
      <c r="AA32" s="151"/>
      <c r="AB32" s="151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</row>
    <row r="33" spans="1:68" s="96" customFormat="1" ht="19.5" customHeight="1">
      <c r="A33" s="571"/>
      <c r="B33" s="439"/>
      <c r="C33" s="439"/>
      <c r="D33" s="439"/>
      <c r="E33" s="439"/>
      <c r="F33" s="439"/>
      <c r="G33" s="439"/>
      <c r="H33" s="440"/>
      <c r="I33" s="440"/>
      <c r="J33" s="440"/>
      <c r="K33" s="440"/>
      <c r="L33" s="441"/>
      <c r="M33" s="441"/>
      <c r="N33" s="441"/>
      <c r="O33" s="436"/>
      <c r="P33" s="436"/>
      <c r="Q33" s="436"/>
      <c r="R33" s="437"/>
      <c r="S33" s="437"/>
      <c r="T33" s="437"/>
      <c r="U33" s="437"/>
      <c r="V33" s="437"/>
      <c r="W33" s="437"/>
      <c r="X33" s="55"/>
      <c r="Y33" s="151"/>
      <c r="Z33" s="151"/>
      <c r="AA33" s="151"/>
      <c r="AB33" s="151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</row>
    <row r="34" spans="1:68" s="96" customFormat="1" ht="25.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23"/>
      <c r="L34" s="523"/>
      <c r="M34" s="386"/>
      <c r="N34" s="154"/>
      <c r="O34" s="154"/>
      <c r="P34" s="154"/>
      <c r="Q34" s="154"/>
      <c r="R34" s="154"/>
      <c r="S34" s="154"/>
      <c r="T34" s="154"/>
      <c r="U34" s="154"/>
      <c r="V34" s="154"/>
      <c r="W34" s="55"/>
      <c r="X34" s="55"/>
      <c r="Y34" s="55"/>
      <c r="Z34" s="55"/>
      <c r="AA34" s="151"/>
      <c r="AB34" s="151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</row>
    <row r="35" spans="1:68" s="96" customFormat="1">
      <c r="A35" s="55"/>
      <c r="B35" s="63"/>
      <c r="C35" s="63"/>
      <c r="D35" s="63"/>
      <c r="E35" s="64"/>
      <c r="F35" s="64"/>
      <c r="G35" s="64"/>
      <c r="H35" s="64"/>
      <c r="I35" s="64"/>
      <c r="J35" s="64"/>
      <c r="K35" s="64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151"/>
      <c r="AB35" s="151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</row>
    <row r="36" spans="1:68" s="96" customFormat="1">
      <c r="A36" s="157"/>
      <c r="B36" s="68"/>
      <c r="C36" s="68"/>
      <c r="D36" s="68"/>
      <c r="E36" s="68"/>
      <c r="F36" s="68"/>
      <c r="G36" s="68"/>
      <c r="H36" s="68"/>
      <c r="I36" s="68"/>
      <c r="J36" s="64"/>
      <c r="K36" s="64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151"/>
      <c r="AB36" s="151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</row>
    <row r="37" spans="1:68" s="55" customFormat="1">
      <c r="B37" s="68"/>
      <c r="C37" s="68"/>
      <c r="D37" s="68"/>
      <c r="E37" s="68"/>
      <c r="F37" s="68"/>
      <c r="G37" s="68"/>
      <c r="H37" s="64"/>
      <c r="I37" s="64"/>
      <c r="J37" s="64"/>
      <c r="K37" s="64"/>
      <c r="AA37" s="151"/>
      <c r="AB37" s="151"/>
    </row>
    <row r="38" spans="1:68" s="55" customFormat="1">
      <c r="B38" s="69"/>
      <c r="C38" s="69"/>
      <c r="D38" s="69"/>
      <c r="E38" s="64"/>
      <c r="F38" s="64"/>
      <c r="G38" s="64"/>
      <c r="H38" s="64"/>
      <c r="I38" s="64"/>
      <c r="J38" s="64"/>
      <c r="K38" s="64"/>
      <c r="AA38" s="151"/>
      <c r="AB38" s="151"/>
    </row>
    <row r="39" spans="1:68" s="55" customFormat="1">
      <c r="AA39" s="151"/>
      <c r="AB39" s="151"/>
    </row>
    <row r="40" spans="1:68" s="55" customFormat="1">
      <c r="AA40" s="151"/>
      <c r="AB40" s="151"/>
    </row>
    <row r="41" spans="1:68" s="55" customFormat="1">
      <c r="AA41" s="151"/>
      <c r="AB41" s="151"/>
    </row>
    <row r="42" spans="1:68" s="55" customFormat="1"/>
    <row r="43" spans="1:68" s="96" customForma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</row>
    <row r="44" spans="1:68" s="96" customForma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</row>
    <row r="45" spans="1:68" s="96" customForma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</row>
    <row r="46" spans="1:68" s="96" customForma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</row>
    <row r="47" spans="1:68" s="96" customForma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</row>
    <row r="48" spans="1:68" s="96" customForma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</row>
    <row r="49" spans="1:68" s="96" customForma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</row>
    <row r="50" spans="1:68" s="96" customForma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</row>
    <row r="51" spans="1:68" s="96" customForma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</row>
    <row r="52" spans="1:68" s="96" customForma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</row>
    <row r="53" spans="1:68" s="96" customForma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</row>
    <row r="54" spans="1:68" s="96" customFormat="1">
      <c r="A54" s="158"/>
      <c r="B54" s="158"/>
      <c r="C54" s="158"/>
      <c r="D54" s="158"/>
      <c r="E54" s="158"/>
      <c r="F54" s="158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</row>
    <row r="55" spans="1:68" s="96" customFormat="1">
      <c r="A55" s="158"/>
      <c r="B55" s="158"/>
      <c r="C55" s="158"/>
      <c r="D55" s="158"/>
      <c r="E55" s="158"/>
      <c r="F55" s="158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</row>
    <row r="56" spans="1:68" s="96" customFormat="1">
      <c r="A56" s="158"/>
      <c r="B56" s="159"/>
      <c r="C56" s="159"/>
      <c r="D56" s="159"/>
      <c r="E56" s="158"/>
      <c r="F56" s="158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</row>
    <row r="57" spans="1:68" s="96" customFormat="1">
      <c r="A57" s="158"/>
      <c r="B57" s="158"/>
      <c r="C57" s="158"/>
      <c r="D57" s="158"/>
      <c r="E57" s="158"/>
      <c r="F57" s="158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</row>
    <row r="58" spans="1:68" s="96" customFormat="1">
      <c r="A58" s="158"/>
      <c r="B58" s="159"/>
      <c r="C58" s="159"/>
      <c r="D58" s="159"/>
      <c r="E58" s="158"/>
      <c r="F58" s="158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</row>
    <row r="59" spans="1:68" s="96" customFormat="1">
      <c r="A59" s="158"/>
      <c r="B59" s="158"/>
      <c r="C59" s="158"/>
      <c r="D59" s="158"/>
      <c r="E59" s="158"/>
      <c r="F59" s="158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</row>
    <row r="60" spans="1:68" s="96" customForma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</row>
    <row r="61" spans="1:68" s="96" customForma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</row>
    <row r="62" spans="1:68" s="96" customForma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</row>
    <row r="63" spans="1:68" s="96" customForma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</row>
    <row r="64" spans="1:68" s="96" customForma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</row>
    <row r="65" spans="1:68" s="96" customForma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</row>
    <row r="66" spans="1:68" s="96" customForma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</row>
    <row r="67" spans="1:68" s="96" customForma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</row>
    <row r="68" spans="1:68" s="96" customForma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</row>
    <row r="69" spans="1:68" s="96" customForma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</row>
    <row r="70" spans="1:68" s="96" customForma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</row>
    <row r="71" spans="1:68" s="96" customForma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</row>
    <row r="72" spans="1:68" s="96" customForma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</row>
    <row r="73" spans="1:68" s="96" customForma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</row>
    <row r="74" spans="1:68" s="96" customForma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</row>
    <row r="75" spans="1:68" s="96" customForma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</row>
    <row r="76" spans="1:68" s="96" customForma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</row>
    <row r="77" spans="1:68" s="96" customForma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</row>
    <row r="78" spans="1:68" s="96" customForma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</row>
    <row r="79" spans="1:68" s="96" customForma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</row>
    <row r="80" spans="1:68" s="96" customForma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</row>
    <row r="81" spans="1:68" s="96" customForma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</row>
    <row r="82" spans="1:68" s="96" customForma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</row>
    <row r="83" spans="1:68" s="96" customForma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</row>
    <row r="84" spans="1:68" s="96" customForma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</row>
    <row r="85" spans="1:68" s="96" customForma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</row>
    <row r="86" spans="1:68" s="96" customForma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</row>
    <row r="87" spans="1:68" s="96" customForma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</row>
    <row r="88" spans="1:68" s="96" customForma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</row>
    <row r="89" spans="1:68" s="96" customForma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</row>
    <row r="90" spans="1:68" s="96" customForma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</row>
    <row r="91" spans="1:68" s="96" customForma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</row>
    <row r="92" spans="1:68" s="96" customForma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</row>
    <row r="93" spans="1:68" s="96" customForma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</row>
    <row r="94" spans="1:68" s="96" customForma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</row>
    <row r="95" spans="1:68" s="96" customForma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</row>
    <row r="96" spans="1:68" s="96" customForma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</row>
    <row r="97" spans="1:68" s="96" customForma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</row>
    <row r="98" spans="1:68" s="96" customForma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</row>
    <row r="99" spans="1:68" s="96" customForma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</row>
    <row r="100" spans="1:68" s="96" customForma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</row>
    <row r="101" spans="1:68" s="96" customForma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</row>
    <row r="102" spans="1:68" s="96" customForma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</row>
    <row r="103" spans="1:68" s="96" customForma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</row>
    <row r="104" spans="1:68" s="96" customForma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</row>
    <row r="105" spans="1:68" s="96" customForma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</row>
    <row r="106" spans="1:68" s="96" customForma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</row>
    <row r="107" spans="1:68" s="96" customForma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</row>
    <row r="108" spans="1:68" s="96" customForma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</row>
    <row r="109" spans="1:68" s="96" customForma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</row>
    <row r="110" spans="1:68" s="96" customForma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</row>
    <row r="111" spans="1:68" s="96" customForma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</row>
    <row r="112" spans="1:68" s="96" customForma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</row>
    <row r="113" spans="1:68" s="96" customForma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</row>
    <row r="114" spans="1:68" s="96" customForma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</row>
    <row r="115" spans="1:68" s="96" customForma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</row>
    <row r="116" spans="1:68" s="96" customForma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</row>
    <row r="117" spans="1:68" s="96" customForma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</row>
    <row r="118" spans="1:68" s="96" customForma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</row>
    <row r="119" spans="1:68" s="96" customForma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</row>
    <row r="120" spans="1:68" s="96" customForma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</row>
    <row r="121" spans="1:68" s="96" customForma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</row>
    <row r="122" spans="1:68" s="96" customForma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</row>
    <row r="123" spans="1:68" s="96" customForma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</row>
    <row r="124" spans="1:68" s="96" customForma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</row>
    <row r="125" spans="1:68" s="96" customForma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</row>
    <row r="126" spans="1:68" s="96" customForma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</row>
    <row r="127" spans="1:68" s="96" customForma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</row>
    <row r="128" spans="1:68" s="96" customForma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</row>
    <row r="129" spans="1:68" s="96" customForma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</row>
    <row r="130" spans="1:68" s="96" customForma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</row>
    <row r="131" spans="1:68" s="96" customForma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</row>
    <row r="132" spans="1:68" s="96" customForma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</row>
    <row r="133" spans="1:68" s="96" customForma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</row>
    <row r="134" spans="1:68" s="96" customForma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</row>
    <row r="135" spans="1:68" s="96" customForma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</row>
    <row r="136" spans="1:68" s="96" customForma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</row>
    <row r="137" spans="1:68" s="96" customForma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</row>
    <row r="138" spans="1:68" s="96" customForma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</row>
    <row r="139" spans="1:68" s="96" customForma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</row>
    <row r="140" spans="1:68" s="96" customForma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</row>
    <row r="141" spans="1:68" s="96" customForma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</row>
    <row r="142" spans="1:68" s="96" customForma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</row>
    <row r="143" spans="1:68" s="96" customForma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</row>
    <row r="144" spans="1:68" s="96" customForma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</row>
    <row r="145" spans="1:68" s="96" customForma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</row>
    <row r="146" spans="1:68" s="96" customForma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</row>
    <row r="147" spans="1:68" s="96" customForma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</row>
    <row r="148" spans="1:68" s="96" customForma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</row>
    <row r="149" spans="1:68" s="96" customForma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</row>
    <row r="150" spans="1:68" s="96" customForma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</row>
    <row r="151" spans="1:68" s="96" customForma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</row>
    <row r="152" spans="1:68" s="96" customForma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</row>
    <row r="153" spans="1:68" s="96" customForma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</row>
    <row r="154" spans="1:68" s="96" customForma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</row>
    <row r="155" spans="1:68" s="96" customForma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</row>
    <row r="156" spans="1:68" s="96" customForma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</row>
    <row r="157" spans="1:68" s="96" customForma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</row>
    <row r="158" spans="1:68" s="96" customForma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</row>
    <row r="159" spans="1:68" s="96" customForma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</row>
    <row r="160" spans="1:68" s="96" customForma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</row>
    <row r="161" spans="1:68" s="96" customForma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</row>
    <row r="162" spans="1:68" s="96" customForma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</row>
    <row r="163" spans="1:68" s="96" customForma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</row>
    <row r="164" spans="1:68" s="96" customForma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</row>
    <row r="165" spans="1:68" s="96" customForma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</row>
    <row r="166" spans="1:68" s="96" customForma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</row>
    <row r="167" spans="1:68" s="96" customForma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</row>
    <row r="168" spans="1:68" s="96" customForma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</row>
    <row r="169" spans="1:68" s="96" customForma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</row>
    <row r="170" spans="1:68" s="96" customForma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</row>
    <row r="171" spans="1:68" s="96" customForma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</row>
    <row r="172" spans="1:68" s="96" customForma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</row>
    <row r="173" spans="1:68" s="96" customForma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</row>
    <row r="174" spans="1:68" s="96" customForma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</row>
    <row r="175" spans="1:68" s="96" customForma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</row>
    <row r="176" spans="1:68" s="96" customForma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</row>
    <row r="177" spans="1:68" s="96" customForma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</row>
    <row r="178" spans="1:68" s="96" customForma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</row>
    <row r="179" spans="1:68" s="96" customForma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</row>
    <row r="180" spans="1:68" s="96" customForma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</row>
    <row r="181" spans="1:68" s="96" customForma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</row>
    <row r="182" spans="1:68" s="96" customForma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</row>
    <row r="183" spans="1:68" s="96" customForma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</row>
    <row r="184" spans="1:68" s="96" customForma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</row>
    <row r="185" spans="1:68" s="96" customForma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</row>
    <row r="186" spans="1:68" s="96" customForma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</row>
    <row r="187" spans="1:68" s="96" customForma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</row>
    <row r="188" spans="1:68" s="96" customForma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</row>
    <row r="189" spans="1:68" s="96" customForma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</row>
    <row r="190" spans="1:68" s="96" customForma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</row>
    <row r="191" spans="1:68" s="96" customForma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</row>
    <row r="192" spans="1:68" s="96" customForma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</row>
    <row r="193" spans="1:68" s="96" customForma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</row>
    <row r="194" spans="1:68" s="96" customForma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</row>
    <row r="195" spans="1:68" s="96" customForma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</row>
    <row r="196" spans="1:68" s="96" customForma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</row>
    <row r="197" spans="1:68" s="96" customForma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</row>
    <row r="198" spans="1:68" s="96" customForma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</row>
    <row r="199" spans="1:68" s="96" customForma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</row>
    <row r="200" spans="1:68" s="96" customForma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</row>
    <row r="201" spans="1:68" s="96" customForma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</row>
    <row r="202" spans="1:68" s="96" customForma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</row>
    <row r="203" spans="1:68" s="96" customForma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</row>
    <row r="204" spans="1:68" s="96" customForma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</row>
    <row r="205" spans="1:68" s="96" customForma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</row>
    <row r="206" spans="1:68" s="96" customForma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</row>
    <row r="207" spans="1:68" s="96" customForma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</row>
    <row r="208" spans="1:68" s="96" customForma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</row>
    <row r="209" spans="1:68" s="96" customForma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</row>
    <row r="210" spans="1:68" s="96" customForma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</row>
    <row r="211" spans="1:68" s="96" customForma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</row>
    <row r="212" spans="1:68" s="96" customForma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</row>
    <row r="213" spans="1:68" s="96" customForma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</row>
    <row r="214" spans="1:68" s="96" customForma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</row>
    <row r="215" spans="1:68" s="96" customForma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</row>
    <row r="216" spans="1:68" s="96" customForma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</row>
    <row r="217" spans="1:68" s="96" customForma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</row>
    <row r="218" spans="1:68" s="96" customForma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</row>
    <row r="219" spans="1:68" s="96" customForma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</row>
    <row r="220" spans="1:68" s="96" customForma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</row>
    <row r="221" spans="1:68" s="96" customForma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</row>
    <row r="222" spans="1:68" s="96" customForma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</row>
    <row r="223" spans="1:68" s="96" customForma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</row>
    <row r="224" spans="1:68" s="96" customForma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</row>
    <row r="225" spans="1:53" s="96" customForma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</row>
    <row r="226" spans="1:53" s="96" customForma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</row>
    <row r="227" spans="1:53" s="96" customForma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</row>
    <row r="228" spans="1:53" s="96" customForma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</row>
    <row r="229" spans="1:53" s="96" customForma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</row>
    <row r="230" spans="1:53" s="96" customForma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</row>
    <row r="231" spans="1:53" s="96" customForma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</row>
    <row r="232" spans="1:53" s="96" customForma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</row>
    <row r="233" spans="1:53" s="96" customForma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</row>
    <row r="234" spans="1:53" s="96" customForma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</row>
    <row r="235" spans="1:53" s="96" customForma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</row>
    <row r="236" spans="1:53" s="96" customForma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</row>
    <row r="237" spans="1:53" s="96" customForma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</row>
    <row r="238" spans="1:53" s="96" customForma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</row>
    <row r="239" spans="1:53" s="96" customForma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</row>
    <row r="240" spans="1:53" s="96" customForma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</row>
    <row r="241" spans="1:53" s="96" customForma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</row>
    <row r="242" spans="1:53" s="96" customForma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</row>
    <row r="243" spans="1:53" s="96" customForma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</row>
    <row r="244" spans="1:53" s="96" customForma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</row>
    <row r="245" spans="1:53" s="96" customForma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</row>
    <row r="246" spans="1:53" s="96" customForma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</row>
    <row r="247" spans="1:53" s="96" customForma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</row>
    <row r="248" spans="1:53" s="96" customForma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</row>
    <row r="249" spans="1:53" s="96" customForma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</row>
    <row r="250" spans="1:53" s="96" customForma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</row>
    <row r="251" spans="1:53" s="96" customForma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</row>
    <row r="252" spans="1:53" s="96" customForma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</row>
    <row r="253" spans="1:53" s="96" customForma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</row>
    <row r="254" spans="1:53" s="96" customForma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</row>
    <row r="255" spans="1:53" s="96" customForma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</row>
    <row r="256" spans="1:53" s="96" customForma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</row>
    <row r="257" spans="1:53" s="96" customForma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</row>
    <row r="258" spans="1:53" s="96" customForma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</row>
    <row r="259" spans="1:53" s="96" customForma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</row>
    <row r="260" spans="1:53" s="96" customForma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</row>
    <row r="261" spans="1:53" s="96" customForma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</row>
    <row r="262" spans="1:53" s="96" customForma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</row>
    <row r="263" spans="1:53" s="96" customForma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</row>
    <row r="264" spans="1:53" s="96" customForma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</row>
    <row r="265" spans="1:53" s="96" customForma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</row>
    <row r="266" spans="1:53" s="96" customForma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</row>
    <row r="267" spans="1:53" s="96" customForma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</row>
    <row r="268" spans="1:53" s="96" customForma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</row>
    <row r="269" spans="1:53" s="96" customForma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</row>
    <row r="270" spans="1:53" s="96" customForma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</row>
    <row r="271" spans="1:53" s="96" customForma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</row>
    <row r="272" spans="1:53" s="96" customForma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</row>
    <row r="273" spans="1:53" s="96" customForma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</row>
    <row r="274" spans="1:53" s="96" customForma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</row>
    <row r="275" spans="1:53" s="96" customForma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</row>
    <row r="276" spans="1:53" s="96" customForma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</row>
    <row r="277" spans="1:53" s="96" customForma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</row>
    <row r="278" spans="1:53" s="96" customForma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</row>
    <row r="279" spans="1:53" s="96" customForma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</row>
    <row r="280" spans="1:53" s="96" customForma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</row>
    <row r="281" spans="1:53" s="96" customForma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</row>
    <row r="282" spans="1:53" s="96" customForma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</row>
    <row r="283" spans="1:53" s="96" customForma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</row>
    <row r="284" spans="1:53" s="96" customForma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</row>
    <row r="285" spans="1:53" s="96" customForma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</row>
    <row r="286" spans="1:53" s="96" customForma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</row>
    <row r="287" spans="1:53" s="96" customForma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</row>
    <row r="288" spans="1:53" s="96" customForma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</row>
    <row r="289" spans="1:53" s="96" customForma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</row>
    <row r="290" spans="1:53" s="96" customForma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</row>
    <row r="291" spans="1:53" s="96" customForma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</row>
    <row r="292" spans="1:53" s="96" customForma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</row>
    <row r="293" spans="1:53" s="96" customForma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</row>
    <row r="294" spans="1:53" s="96" customForma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</row>
    <row r="295" spans="1:53" s="96" customForma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</row>
    <row r="296" spans="1:53" s="96" customForma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</row>
    <row r="297" spans="1:53" s="96" customForma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</row>
    <row r="298" spans="1:53" s="96" customForma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</row>
    <row r="299" spans="1:53" s="96" customForma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</row>
    <row r="300" spans="1:53" s="96" customForma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</row>
    <row r="301" spans="1:53" s="96" customForma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</row>
    <row r="302" spans="1:53" s="96" customForma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</row>
    <row r="303" spans="1:53" s="96" customForma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</row>
    <row r="304" spans="1:53" s="96" customForma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</row>
    <row r="305" spans="1:53" s="96" customForma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</row>
    <row r="306" spans="1:53" s="96" customForma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</row>
    <row r="307" spans="1:53" s="96" customForma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</row>
    <row r="308" spans="1:53" s="96" customForma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</row>
    <row r="309" spans="1:53" s="96" customForma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</row>
    <row r="310" spans="1:53" s="96" customForma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</row>
    <row r="311" spans="1:53" s="96" customForma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</row>
    <row r="312" spans="1:53" s="96" customForma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</row>
    <row r="313" spans="1:53" s="96" customForma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</row>
    <row r="314" spans="1:53" s="96" customForma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</row>
    <row r="315" spans="1:53" s="96" customForma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</row>
    <row r="316" spans="1:53" s="96" customForma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</row>
    <row r="317" spans="1:53" s="96" customForma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</row>
    <row r="318" spans="1:53" s="96" customForma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</row>
    <row r="319" spans="1:53" s="96" customForma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</row>
    <row r="320" spans="1:53" s="96" customForma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</row>
    <row r="321" spans="1:53" s="96" customForma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</row>
    <row r="322" spans="1:53" s="96" customForma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</row>
    <row r="323" spans="1:53" s="96" customForma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</row>
    <row r="324" spans="1:53" s="96" customForma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</row>
    <row r="325" spans="1:53" s="96" customForma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</row>
    <row r="326" spans="1:53" s="96" customForma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</row>
    <row r="327" spans="1:53" s="96" customForma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</row>
    <row r="328" spans="1:53" s="96" customForma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</row>
    <row r="329" spans="1:53" s="96" customForma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</row>
    <row r="330" spans="1:53" s="96" customForma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</row>
    <row r="331" spans="1:53" s="96" customForma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</row>
    <row r="332" spans="1:53" s="96" customForma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</row>
    <row r="333" spans="1:53" s="96" customForma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</row>
    <row r="334" spans="1:53" s="96" customForma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</row>
    <row r="335" spans="1:53" s="96" customForma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</row>
    <row r="336" spans="1:53" s="96" customForma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</row>
    <row r="337" spans="1:53" s="96" customForma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</row>
    <row r="338" spans="1:53" s="96" customForma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</row>
    <row r="339" spans="1:53" s="96" customForma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</row>
    <row r="340" spans="1:53" s="96" customForma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</row>
    <row r="341" spans="1:53" s="96" customForma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</row>
    <row r="342" spans="1:53" s="96" customForma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</row>
    <row r="343" spans="1:53" s="96" customForma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</row>
    <row r="344" spans="1:53" s="96" customForma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</row>
    <row r="345" spans="1:53" s="96" customForma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</row>
    <row r="346" spans="1:53" s="96" customForma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</row>
    <row r="347" spans="1:53" s="96" customForma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</row>
    <row r="348" spans="1:53" s="96" customForma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</row>
    <row r="349" spans="1:53" s="96" customForma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</row>
    <row r="350" spans="1:53" s="96" customForma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</row>
    <row r="351" spans="1:53" s="96" customForma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</row>
    <row r="352" spans="1:53" s="96" customForma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</row>
    <row r="353" spans="1:53" s="96" customForma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</row>
    <row r="354" spans="1:53" s="96" customForma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</row>
    <row r="355" spans="1:53" s="96" customForma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</row>
    <row r="356" spans="1:53" s="96" customForma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</row>
    <row r="357" spans="1:53" s="96" customForma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</row>
    <row r="358" spans="1:53" s="96" customForma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</row>
    <row r="359" spans="1:53" s="96" customForma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</row>
    <row r="360" spans="1:53" s="96" customForma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</row>
    <row r="361" spans="1:53" s="96" customForma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</row>
    <row r="362" spans="1:53" s="96" customForma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</row>
    <row r="363" spans="1:53" s="96" customForma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</row>
    <row r="364" spans="1:53" s="96" customForma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</row>
    <row r="365" spans="1:53" s="96" customForma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</row>
    <row r="366" spans="1:53" s="96" customForma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</row>
    <row r="367" spans="1:53" s="96" customForma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</row>
    <row r="368" spans="1:53" s="96" customForma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</row>
    <row r="369" spans="1:53" s="96" customForma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</row>
    <row r="370" spans="1:53" s="96" customForma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</row>
    <row r="371" spans="1:53" s="96" customForma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</row>
    <row r="372" spans="1:53" s="96" customForma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</row>
    <row r="373" spans="1:53" s="96" customForma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</row>
    <row r="374" spans="1:53" s="96" customForma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</row>
    <row r="375" spans="1:53" s="96" customForma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</row>
    <row r="376" spans="1:53" s="96" customForma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</row>
    <row r="377" spans="1:53" s="96" customForma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</row>
    <row r="378" spans="1:53" s="96" customForma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</row>
    <row r="379" spans="1:53" s="96" customForma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</row>
    <row r="380" spans="1:53" s="96" customForma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</row>
    <row r="381" spans="1:53" s="96" customForma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</row>
    <row r="382" spans="1:53" s="96" customForma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</row>
    <row r="383" spans="1:53" s="96" customForma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</row>
    <row r="384" spans="1:53" s="96" customForma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</row>
    <row r="385" spans="1:53" s="96" customForma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</row>
    <row r="386" spans="1:53" s="96" customForma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</row>
    <row r="387" spans="1:53" s="96" customForma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</row>
    <row r="388" spans="1:53" s="96" customForma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</row>
    <row r="389" spans="1:53" s="96" customForma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</row>
    <row r="390" spans="1:53" s="96" customForma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</row>
    <row r="391" spans="1:53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</row>
  </sheetData>
  <sheetProtection algorithmName="SHA-512" hashValue="5HBM6KHCy6HtY1p2SS9MB/wOv3k7uSgeaPdIlQACKiDVxFbqH8W8gfdbGluQyf9qmQe/eHkkg+icV+dYR9umog==" saltValue="2aP5W1CqKtC8NVqbqkTlTQ==" spinCount="100000" sheet="1" objects="1" scenarios="1"/>
  <mergeCells count="48">
    <mergeCell ref="K2:L2"/>
    <mergeCell ref="M2:N2"/>
    <mergeCell ref="E1:H1"/>
    <mergeCell ref="K1:L1"/>
    <mergeCell ref="M1:N1"/>
    <mergeCell ref="E2:H2"/>
    <mergeCell ref="A3:A4"/>
    <mergeCell ref="B3:D3"/>
    <mergeCell ref="E3:F3"/>
    <mergeCell ref="G3:G4"/>
    <mergeCell ref="H3:H4"/>
    <mergeCell ref="Q3:S3"/>
    <mergeCell ref="P4:Q4"/>
    <mergeCell ref="P5:Q5"/>
    <mergeCell ref="H6:Q7"/>
    <mergeCell ref="H8:Q8"/>
    <mergeCell ref="I3:I4"/>
    <mergeCell ref="J3:J4"/>
    <mergeCell ref="K3:K4"/>
    <mergeCell ref="L3:N3"/>
    <mergeCell ref="C10:H11"/>
    <mergeCell ref="J10:O11"/>
    <mergeCell ref="Q10:V11"/>
    <mergeCell ref="C13:H14"/>
    <mergeCell ref="J13:O14"/>
    <mergeCell ref="Q13:V14"/>
    <mergeCell ref="C15:H16"/>
    <mergeCell ref="J15:O16"/>
    <mergeCell ref="Q15:V16"/>
    <mergeCell ref="C17:H18"/>
    <mergeCell ref="J17:O18"/>
    <mergeCell ref="Q17:V18"/>
    <mergeCell ref="A30:A33"/>
    <mergeCell ref="K34:L34"/>
    <mergeCell ref="C21:H22"/>
    <mergeCell ref="J21:O22"/>
    <mergeCell ref="Q21:V22"/>
    <mergeCell ref="K28:L28"/>
    <mergeCell ref="B29:C29"/>
    <mergeCell ref="D29:E29"/>
    <mergeCell ref="F29:G29"/>
    <mergeCell ref="H29:I29"/>
    <mergeCell ref="J29:K29"/>
    <mergeCell ref="L29:N29"/>
    <mergeCell ref="O29:Q29"/>
    <mergeCell ref="R29:W29"/>
    <mergeCell ref="P28:Q28"/>
    <mergeCell ref="P27:Q27"/>
  </mergeCells>
  <conditionalFormatting sqref="L5:N5 L9:N9 L23:N27">
    <cfRule type="cellIs" dxfId="378" priority="38" operator="lessThan">
      <formula>0</formula>
    </cfRule>
  </conditionalFormatting>
  <conditionalFormatting sqref="W5:W27">
    <cfRule type="containsBlanks" dxfId="377" priority="37">
      <formula>LEN(TRIM(W5))=0</formula>
    </cfRule>
  </conditionalFormatting>
  <conditionalFormatting sqref="K5 B9:I9 K9 B7:G7 B5:I5 B6:H6 B10:C10 B11:B12 D12:I12 B19:I19 B13:C13 B14:B18 B27:I27 B20:B26 H20:I20 I13:I18 I10:I11 H23:I26 I21:I22 B8:H8 K23:K27">
    <cfRule type="cellIs" dxfId="376" priority="36" operator="lessThan">
      <formula>0</formula>
    </cfRule>
  </conditionalFormatting>
  <conditionalFormatting sqref="B30 L30 O30:Q33">
    <cfRule type="cellIs" dxfId="375" priority="35" operator="lessThan">
      <formula>0</formula>
    </cfRule>
  </conditionalFormatting>
  <conditionalFormatting sqref="A5:A27">
    <cfRule type="cellIs" dxfId="374" priority="34" operator="equal">
      <formula>TODAY()</formula>
    </cfRule>
  </conditionalFormatting>
  <conditionalFormatting sqref="J5 J9 J23:J27">
    <cfRule type="cellIs" dxfId="373" priority="33" operator="lessThan">
      <formula>0</formula>
    </cfRule>
  </conditionalFormatting>
  <conditionalFormatting sqref="C5:D9 C10 D12 C19:D19 C13 C27:D27">
    <cfRule type="expression" dxfId="372" priority="32">
      <formula>IF(C5&lt;0,"opcional","0")</formula>
    </cfRule>
  </conditionalFormatting>
  <conditionalFormatting sqref="J30">
    <cfRule type="cellIs" dxfId="371" priority="31" operator="lessThan">
      <formula>0</formula>
    </cfRule>
  </conditionalFormatting>
  <conditionalFormatting sqref="C15">
    <cfRule type="cellIs" dxfId="370" priority="30" operator="lessThan">
      <formula>0</formula>
    </cfRule>
  </conditionalFormatting>
  <conditionalFormatting sqref="C15">
    <cfRule type="expression" dxfId="369" priority="29">
      <formula>IF(C15&lt;0,"opcional","0")</formula>
    </cfRule>
  </conditionalFormatting>
  <conditionalFormatting sqref="C25">
    <cfRule type="cellIs" dxfId="368" priority="26" operator="lessThan">
      <formula>0</formula>
    </cfRule>
  </conditionalFormatting>
  <conditionalFormatting sqref="C25">
    <cfRule type="expression" dxfId="367" priority="25">
      <formula>IF(C25&lt;0,"opcional","0")</formula>
    </cfRule>
  </conditionalFormatting>
  <conditionalFormatting sqref="C20 G20 C23">
    <cfRule type="cellIs" dxfId="366" priority="28" operator="lessThan">
      <formula>0</formula>
    </cfRule>
  </conditionalFormatting>
  <conditionalFormatting sqref="C20 C23">
    <cfRule type="expression" dxfId="365" priority="27">
      <formula>IF(C20&lt;0,"opcional","0")</formula>
    </cfRule>
  </conditionalFormatting>
  <conditionalFormatting sqref="C17">
    <cfRule type="cellIs" dxfId="364" priority="24" operator="lessThan">
      <formula>0</formula>
    </cfRule>
  </conditionalFormatting>
  <conditionalFormatting sqref="C17">
    <cfRule type="expression" dxfId="363" priority="23">
      <formula>IF(C17&lt;0,"opcional","0")</formula>
    </cfRule>
  </conditionalFormatting>
  <conditionalFormatting sqref="C21">
    <cfRule type="cellIs" dxfId="362" priority="22" operator="lessThan">
      <formula>0</formula>
    </cfRule>
  </conditionalFormatting>
  <conditionalFormatting sqref="C21">
    <cfRule type="expression" dxfId="361" priority="21">
      <formula>IF(C21&lt;0,"opcional","0")</formula>
    </cfRule>
  </conditionalFormatting>
  <conditionalFormatting sqref="J10 K12:O12 J19:O19 J13 O20">
    <cfRule type="cellIs" dxfId="360" priority="20" operator="lessThan">
      <formula>0</formula>
    </cfRule>
  </conditionalFormatting>
  <conditionalFormatting sqref="J10 K12 J19:K19 J13">
    <cfRule type="expression" dxfId="359" priority="19">
      <formula>IF(J10&lt;0,"opcional","0")</formula>
    </cfRule>
  </conditionalFormatting>
  <conditionalFormatting sqref="J15">
    <cfRule type="cellIs" dxfId="358" priority="18" operator="lessThan">
      <formula>0</formula>
    </cfRule>
  </conditionalFormatting>
  <conditionalFormatting sqref="J15">
    <cfRule type="expression" dxfId="357" priority="17">
      <formula>IF(J15&lt;0,"opcional","0")</formula>
    </cfRule>
  </conditionalFormatting>
  <conditionalFormatting sqref="J20 N20">
    <cfRule type="cellIs" dxfId="356" priority="16" operator="lessThan">
      <formula>0</formula>
    </cfRule>
  </conditionalFormatting>
  <conditionalFormatting sqref="J20">
    <cfRule type="expression" dxfId="355" priority="15">
      <formula>IF(J20&lt;0,"opcional","0")</formula>
    </cfRule>
  </conditionalFormatting>
  <conditionalFormatting sqref="J17">
    <cfRule type="cellIs" dxfId="354" priority="14" operator="lessThan">
      <formula>0</formula>
    </cfRule>
  </conditionalFormatting>
  <conditionalFormatting sqref="J17">
    <cfRule type="expression" dxfId="353" priority="13">
      <formula>IF(J17&lt;0,"opcional","0")</formula>
    </cfRule>
  </conditionalFormatting>
  <conditionalFormatting sqref="J21">
    <cfRule type="cellIs" dxfId="352" priority="12" operator="lessThan">
      <formula>0</formula>
    </cfRule>
  </conditionalFormatting>
  <conditionalFormatting sqref="J21">
    <cfRule type="expression" dxfId="351" priority="11">
      <formula>IF(J21&lt;0,"opcional","0")</formula>
    </cfRule>
  </conditionalFormatting>
  <conditionalFormatting sqref="Q10 R12:V12 Q19:V19 Q13 V20">
    <cfRule type="cellIs" dxfId="350" priority="10" operator="lessThan">
      <formula>0</formula>
    </cfRule>
  </conditionalFormatting>
  <conditionalFormatting sqref="Q10 R12 Q19:R19 Q13">
    <cfRule type="expression" dxfId="349" priority="9">
      <formula>IF(Q10&lt;0,"opcional","0")</formula>
    </cfRule>
  </conditionalFormatting>
  <conditionalFormatting sqref="Q15">
    <cfRule type="cellIs" dxfId="348" priority="8" operator="lessThan">
      <formula>0</formula>
    </cfRule>
  </conditionalFormatting>
  <conditionalFormatting sqref="Q15">
    <cfRule type="expression" dxfId="347" priority="7">
      <formula>IF(Q15&lt;0,"opcional","0")</formula>
    </cfRule>
  </conditionalFormatting>
  <conditionalFormatting sqref="Q20 U20">
    <cfRule type="cellIs" dxfId="346" priority="6" operator="lessThan">
      <formula>0</formula>
    </cfRule>
  </conditionalFormatting>
  <conditionalFormatting sqref="Q20">
    <cfRule type="expression" dxfId="345" priority="5">
      <formula>IF(Q20&lt;0,"opcional","0")</formula>
    </cfRule>
  </conditionalFormatting>
  <conditionalFormatting sqref="Q17">
    <cfRule type="cellIs" dxfId="344" priority="4" operator="lessThan">
      <formula>0</formula>
    </cfRule>
  </conditionalFormatting>
  <conditionalFormatting sqref="Q17">
    <cfRule type="expression" dxfId="343" priority="3">
      <formula>IF(Q17&lt;0,"opcional","0")</formula>
    </cfRule>
  </conditionalFormatting>
  <conditionalFormatting sqref="Q21">
    <cfRule type="cellIs" dxfId="342" priority="2" operator="lessThan">
      <formula>0</formula>
    </cfRule>
  </conditionalFormatting>
  <conditionalFormatting sqref="Q21">
    <cfRule type="expression" dxfId="341" priority="1">
      <formula>IF(Q21&lt;0,"opcional","0")</formula>
    </cfRule>
  </conditionalFormatting>
  <hyperlinks>
    <hyperlink ref="Q13:V14" r:id="rId1" display="🔹  PLANILHA DT V1.2 - 2021+2020 (Com Atualizações)" xr:uid="{7BB3BE97-5D80-8E49-9265-30439ED86665}"/>
  </hyperlinks>
  <pageMargins left="0.511811024" right="0.511811024" top="0.78740157499999996" bottom="0.78740157499999996" header="0.31496062000000002" footer="0.31496062000000002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1F42F-195D-9B4C-B74C-0B841D6F3832}">
  <sheetPr codeName="Planilha6">
    <tabColor theme="8" tint="-0.249977111117893"/>
  </sheetPr>
  <dimension ref="A1:BT391"/>
  <sheetViews>
    <sheetView showGridLines="0" showRowColHeaders="0" topLeftCell="A4" zoomScaleNormal="100" workbookViewId="0">
      <pane xSplit="1" topLeftCell="B1" activePane="topRight" state="frozen"/>
      <selection activeCell="S3" sqref="S3:T4"/>
      <selection pane="topRight" activeCell="J10" sqref="J10:O11"/>
    </sheetView>
  </sheetViews>
  <sheetFormatPr defaultColWidth="9.125" defaultRowHeight="15.75"/>
  <cols>
    <col min="1" max="1" width="12" style="112" customWidth="1"/>
    <col min="2" max="2" width="6.375" style="112" customWidth="1"/>
    <col min="3" max="8" width="8.875" style="112" customWidth="1"/>
    <col min="9" max="9" width="6.125" style="112" customWidth="1"/>
    <col min="10" max="15" width="8.875" style="112" customWidth="1"/>
    <col min="16" max="16" width="6.125" style="112" customWidth="1"/>
    <col min="17" max="22" width="8.875" style="112" customWidth="1"/>
    <col min="23" max="23" width="6" style="112" customWidth="1"/>
    <col min="24" max="24" width="2.5" style="112" customWidth="1"/>
    <col min="25" max="25" width="9.125" style="112"/>
    <col min="26" max="26" width="11.5" style="112" bestFit="1" customWidth="1"/>
    <col min="27" max="16384" width="9.125" style="112"/>
  </cols>
  <sheetData>
    <row r="1" spans="1:72" s="96" customFormat="1" ht="22.5" customHeight="1">
      <c r="A1" s="263"/>
      <c r="B1" s="427"/>
      <c r="C1" s="427"/>
      <c r="D1" s="427"/>
      <c r="E1" s="598"/>
      <c r="F1" s="598"/>
      <c r="G1" s="598"/>
      <c r="H1" s="598"/>
      <c r="I1" s="98"/>
      <c r="J1" s="428"/>
      <c r="K1" s="596"/>
      <c r="L1" s="596"/>
      <c r="M1" s="597"/>
      <c r="N1" s="597"/>
      <c r="O1" s="429"/>
      <c r="P1" s="99"/>
      <c r="Q1" s="430"/>
      <c r="R1" s="431"/>
      <c r="S1" s="426"/>
      <c r="T1" s="426"/>
      <c r="U1" s="426"/>
      <c r="V1" s="426"/>
      <c r="W1" s="426"/>
      <c r="X1" s="55"/>
      <c r="Y1" s="86">
        <v>0</v>
      </c>
      <c r="Z1" s="85">
        <f>Configurar!$B$14</f>
        <v>1000</v>
      </c>
      <c r="AA1" s="9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</row>
    <row r="2" spans="1:72" s="96" customFormat="1" ht="22.5" customHeight="1">
      <c r="A2" s="102"/>
      <c r="B2" s="103"/>
      <c r="C2" s="103"/>
      <c r="D2" s="103"/>
      <c r="E2" s="599"/>
      <c r="F2" s="599"/>
      <c r="G2" s="599"/>
      <c r="H2" s="599"/>
      <c r="I2" s="21"/>
      <c r="J2" s="428"/>
      <c r="K2" s="596"/>
      <c r="L2" s="596"/>
      <c r="M2" s="597"/>
      <c r="N2" s="597"/>
      <c r="O2" s="429"/>
      <c r="P2" s="99"/>
      <c r="Q2" s="423"/>
      <c r="R2" s="424"/>
      <c r="S2" s="424"/>
      <c r="T2" s="424"/>
      <c r="U2" s="424"/>
      <c r="V2" s="424"/>
      <c r="W2" s="425"/>
      <c r="X2" s="55"/>
      <c r="Y2" s="86">
        <v>0</v>
      </c>
      <c r="Z2" s="85">
        <f>Configurar!$B$14</f>
        <v>1000</v>
      </c>
      <c r="AA2" s="9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</row>
    <row r="3" spans="1:72" ht="17.100000000000001" customHeight="1">
      <c r="A3" s="510"/>
      <c r="B3" s="579"/>
      <c r="C3" s="580"/>
      <c r="D3" s="580"/>
      <c r="E3" s="580"/>
      <c r="F3" s="580"/>
      <c r="G3" s="581"/>
      <c r="H3" s="581"/>
      <c r="I3" s="581"/>
      <c r="J3" s="581"/>
      <c r="K3" s="586"/>
      <c r="L3" s="581"/>
      <c r="M3" s="581"/>
      <c r="N3" s="581"/>
      <c r="O3" s="432"/>
      <c r="P3" s="432"/>
      <c r="Q3" s="581"/>
      <c r="R3" s="581"/>
      <c r="S3" s="581"/>
      <c r="T3" s="442"/>
      <c r="U3" s="442"/>
      <c r="V3" s="442"/>
      <c r="W3" s="432"/>
      <c r="X3" s="55"/>
      <c r="Y3" s="86">
        <v>0</v>
      </c>
      <c r="Z3" s="85">
        <f>Configurar!$B$14</f>
        <v>1000</v>
      </c>
      <c r="AA3" s="9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96"/>
      <c r="BR3" s="96"/>
      <c r="BS3" s="96"/>
      <c r="BT3" s="96"/>
    </row>
    <row r="4" spans="1:72" ht="16.5" thickBot="1">
      <c r="A4" s="510"/>
      <c r="B4" s="433"/>
      <c r="C4" s="434"/>
      <c r="D4" s="434"/>
      <c r="E4" s="434"/>
      <c r="F4" s="434"/>
      <c r="G4" s="582"/>
      <c r="H4" s="582"/>
      <c r="I4" s="582"/>
      <c r="J4" s="582"/>
      <c r="K4" s="587"/>
      <c r="L4" s="435"/>
      <c r="M4" s="435"/>
      <c r="N4" s="435"/>
      <c r="O4" s="435"/>
      <c r="P4" s="582"/>
      <c r="Q4" s="582"/>
      <c r="R4" s="435"/>
      <c r="S4" s="435"/>
      <c r="T4" s="435"/>
      <c r="U4" s="435"/>
      <c r="V4" s="435"/>
      <c r="W4" s="435"/>
      <c r="X4" s="118"/>
      <c r="Y4" s="86">
        <v>0</v>
      </c>
      <c r="Z4" s="85">
        <f>Configurar!$B$14</f>
        <v>1000</v>
      </c>
      <c r="AA4" s="9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96"/>
      <c r="BR4" s="96"/>
      <c r="BS4" s="96"/>
      <c r="BT4" s="96"/>
    </row>
    <row r="5" spans="1:72" ht="15.95" customHeight="1" thickTop="1">
      <c r="A5" s="119"/>
      <c r="B5" s="397"/>
      <c r="C5" s="398"/>
      <c r="D5" s="399"/>
      <c r="E5" s="400"/>
      <c r="F5" s="400"/>
      <c r="G5" s="401"/>
      <c r="H5" s="402"/>
      <c r="I5" s="398"/>
      <c r="J5" s="403"/>
      <c r="K5" s="398"/>
      <c r="L5" s="404"/>
      <c r="M5" s="405"/>
      <c r="N5" s="406"/>
      <c r="O5" s="400"/>
      <c r="P5" s="583"/>
      <c r="Q5" s="583"/>
      <c r="R5" s="407"/>
      <c r="S5" s="407"/>
      <c r="T5" s="407"/>
      <c r="U5" s="407"/>
      <c r="V5" s="407"/>
      <c r="W5" s="408"/>
      <c r="X5" s="124"/>
      <c r="Y5" s="86">
        <v>0</v>
      </c>
      <c r="Z5" s="85">
        <f>Configurar!$B$14</f>
        <v>1000</v>
      </c>
      <c r="AA5" s="9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96"/>
      <c r="BR5" s="96"/>
      <c r="BS5" s="96"/>
      <c r="BT5" s="96"/>
    </row>
    <row r="6" spans="1:72" ht="15.95" customHeight="1">
      <c r="A6" s="119"/>
      <c r="B6" s="396"/>
      <c r="C6" s="388"/>
      <c r="D6" s="388"/>
      <c r="E6" s="389"/>
      <c r="F6" s="389"/>
      <c r="G6" s="390"/>
      <c r="H6" s="584" t="s">
        <v>120</v>
      </c>
      <c r="I6" s="584"/>
      <c r="J6" s="584"/>
      <c r="K6" s="584"/>
      <c r="L6" s="584"/>
      <c r="M6" s="584"/>
      <c r="N6" s="584"/>
      <c r="O6" s="584"/>
      <c r="P6" s="584"/>
      <c r="Q6" s="584"/>
      <c r="R6" s="395"/>
      <c r="S6" s="395"/>
      <c r="T6" s="395"/>
      <c r="U6" s="395"/>
      <c r="V6" s="395"/>
      <c r="W6" s="409"/>
      <c r="X6" s="55"/>
      <c r="Y6" s="86">
        <v>0</v>
      </c>
      <c r="Z6" s="85">
        <f>Configurar!$B$14</f>
        <v>1000</v>
      </c>
      <c r="AA6" s="9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96"/>
      <c r="BR6" s="96"/>
      <c r="BS6" s="96"/>
      <c r="BT6" s="96"/>
    </row>
    <row r="7" spans="1:72" ht="15.95" customHeight="1">
      <c r="A7" s="119"/>
      <c r="B7" s="396"/>
      <c r="C7" s="388"/>
      <c r="D7" s="388"/>
      <c r="E7" s="389"/>
      <c r="F7" s="389"/>
      <c r="G7" s="390"/>
      <c r="H7" s="584"/>
      <c r="I7" s="584"/>
      <c r="J7" s="584"/>
      <c r="K7" s="584"/>
      <c r="L7" s="584"/>
      <c r="M7" s="584"/>
      <c r="N7" s="584"/>
      <c r="O7" s="584"/>
      <c r="P7" s="584"/>
      <c r="Q7" s="584"/>
      <c r="R7" s="395"/>
      <c r="S7" s="395"/>
      <c r="T7" s="395"/>
      <c r="U7" s="395"/>
      <c r="V7" s="395"/>
      <c r="W7" s="409"/>
      <c r="X7" s="55"/>
      <c r="Y7" s="86">
        <v>0</v>
      </c>
      <c r="Z7" s="85">
        <f>Configurar!$B$14</f>
        <v>1000</v>
      </c>
      <c r="AA7" s="9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96"/>
      <c r="BR7" s="96"/>
      <c r="BS7" s="96"/>
      <c r="BT7" s="96"/>
    </row>
    <row r="8" spans="1:72" ht="23.1" customHeight="1">
      <c r="A8" s="119"/>
      <c r="B8" s="396"/>
      <c r="C8" s="388"/>
      <c r="D8" s="388"/>
      <c r="E8" s="389"/>
      <c r="F8" s="389"/>
      <c r="G8" s="390"/>
      <c r="H8" s="585" t="s">
        <v>105</v>
      </c>
      <c r="I8" s="585"/>
      <c r="J8" s="585"/>
      <c r="K8" s="585"/>
      <c r="L8" s="585"/>
      <c r="M8" s="585"/>
      <c r="N8" s="585"/>
      <c r="O8" s="585"/>
      <c r="P8" s="585"/>
      <c r="Q8" s="585"/>
      <c r="R8" s="395"/>
      <c r="S8" s="395"/>
      <c r="T8" s="395"/>
      <c r="U8" s="395"/>
      <c r="V8" s="395"/>
      <c r="W8" s="409"/>
      <c r="X8" s="55"/>
      <c r="Y8" s="86">
        <v>0</v>
      </c>
      <c r="Z8" s="85">
        <f>Configurar!$B$14</f>
        <v>1000</v>
      </c>
      <c r="AA8" s="9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96"/>
      <c r="BR8" s="96"/>
      <c r="BS8" s="96"/>
      <c r="BT8" s="96"/>
    </row>
    <row r="9" spans="1:72" ht="15.95" customHeight="1">
      <c r="A9" s="119"/>
      <c r="B9" s="396"/>
      <c r="C9" s="388"/>
      <c r="D9" s="388"/>
      <c r="E9" s="389"/>
      <c r="F9" s="389"/>
      <c r="G9" s="390"/>
      <c r="H9" s="391"/>
      <c r="I9" s="388"/>
      <c r="J9" s="392"/>
      <c r="K9" s="388"/>
      <c r="L9" s="387"/>
      <c r="M9" s="393"/>
      <c r="N9" s="394"/>
      <c r="O9" s="389"/>
      <c r="P9" s="443"/>
      <c r="Q9" s="443"/>
      <c r="R9" s="395"/>
      <c r="S9" s="395"/>
      <c r="T9" s="395"/>
      <c r="U9" s="395"/>
      <c r="V9" s="395"/>
      <c r="W9" s="409"/>
      <c r="X9" s="55"/>
      <c r="Y9" s="86">
        <v>0</v>
      </c>
      <c r="Z9" s="85">
        <f>Configurar!$B$14</f>
        <v>1000</v>
      </c>
      <c r="AA9" s="9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96"/>
      <c r="BR9" s="96"/>
      <c r="BS9" s="96"/>
      <c r="BT9" s="96"/>
    </row>
    <row r="10" spans="1:72" ht="15.95" customHeight="1">
      <c r="A10" s="119"/>
      <c r="B10" s="396"/>
      <c r="C10" s="588"/>
      <c r="D10" s="588"/>
      <c r="E10" s="588"/>
      <c r="F10" s="588"/>
      <c r="G10" s="588"/>
      <c r="H10" s="588"/>
      <c r="I10" s="446"/>
      <c r="J10" s="588"/>
      <c r="K10" s="588"/>
      <c r="L10" s="588"/>
      <c r="M10" s="588"/>
      <c r="N10" s="588"/>
      <c r="O10" s="588"/>
      <c r="P10" s="447"/>
      <c r="Q10" s="588" t="s">
        <v>119</v>
      </c>
      <c r="R10" s="588"/>
      <c r="S10" s="588"/>
      <c r="T10" s="588"/>
      <c r="U10" s="588"/>
      <c r="V10" s="588"/>
      <c r="W10" s="409"/>
      <c r="X10" s="55"/>
      <c r="Y10" s="86">
        <v>0</v>
      </c>
      <c r="Z10" s="85">
        <f>Configurar!$B$14</f>
        <v>1000</v>
      </c>
      <c r="AA10" s="9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96"/>
      <c r="BR10" s="96"/>
      <c r="BS10" s="96"/>
      <c r="BT10" s="96"/>
    </row>
    <row r="11" spans="1:72" ht="15.95" customHeight="1">
      <c r="A11" s="119"/>
      <c r="B11" s="396"/>
      <c r="C11" s="588"/>
      <c r="D11" s="588"/>
      <c r="E11" s="588"/>
      <c r="F11" s="588"/>
      <c r="G11" s="588"/>
      <c r="H11" s="588"/>
      <c r="I11" s="446"/>
      <c r="J11" s="588"/>
      <c r="K11" s="588"/>
      <c r="L11" s="588"/>
      <c r="M11" s="588"/>
      <c r="N11" s="588"/>
      <c r="O11" s="588"/>
      <c r="P11" s="447"/>
      <c r="Q11" s="588"/>
      <c r="R11" s="588"/>
      <c r="S11" s="588"/>
      <c r="T11" s="588"/>
      <c r="U11" s="588"/>
      <c r="V11" s="588"/>
      <c r="W11" s="409"/>
      <c r="X11" s="55"/>
      <c r="Y11" s="86">
        <v>0</v>
      </c>
      <c r="Z11" s="85">
        <f>Configurar!$B$14</f>
        <v>1000</v>
      </c>
      <c r="AA11" s="9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96"/>
      <c r="BR11" s="96"/>
      <c r="BS11" s="96"/>
      <c r="BT11" s="96"/>
    </row>
    <row r="12" spans="1:72" ht="15.95" customHeight="1">
      <c r="A12" s="119"/>
      <c r="B12" s="396"/>
      <c r="C12" s="55"/>
      <c r="D12" s="388"/>
      <c r="E12" s="389"/>
      <c r="F12" s="389"/>
      <c r="G12" s="390"/>
      <c r="H12" s="391"/>
      <c r="I12" s="388"/>
      <c r="J12" s="55"/>
      <c r="K12" s="388"/>
      <c r="L12" s="389"/>
      <c r="M12" s="389"/>
      <c r="N12" s="390"/>
      <c r="O12" s="391"/>
      <c r="P12" s="443"/>
      <c r="Q12" s="55"/>
      <c r="R12" s="388"/>
      <c r="S12" s="389"/>
      <c r="T12" s="389"/>
      <c r="U12" s="390"/>
      <c r="V12" s="391"/>
      <c r="W12" s="409"/>
      <c r="X12" s="55"/>
      <c r="Y12" s="86">
        <v>0</v>
      </c>
      <c r="Z12" s="85">
        <f>Configurar!$B$14</f>
        <v>1000</v>
      </c>
      <c r="AA12" s="9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96"/>
      <c r="BR12" s="96"/>
      <c r="BS12" s="96"/>
      <c r="BT12" s="96"/>
    </row>
    <row r="13" spans="1:72" ht="15.95" customHeight="1">
      <c r="A13" s="119"/>
      <c r="B13" s="396"/>
      <c r="C13" s="592"/>
      <c r="D13" s="592"/>
      <c r="E13" s="592"/>
      <c r="F13" s="592"/>
      <c r="G13" s="592"/>
      <c r="H13" s="592"/>
      <c r="I13" s="448"/>
      <c r="J13" s="592"/>
      <c r="K13" s="592"/>
      <c r="L13" s="592"/>
      <c r="M13" s="592"/>
      <c r="N13" s="592"/>
      <c r="O13" s="592"/>
      <c r="P13" s="449"/>
      <c r="Q13" s="592" t="s">
        <v>118</v>
      </c>
      <c r="R13" s="592"/>
      <c r="S13" s="592"/>
      <c r="T13" s="592"/>
      <c r="U13" s="592"/>
      <c r="V13" s="592"/>
      <c r="W13" s="409"/>
      <c r="X13" s="55"/>
      <c r="Y13" s="86">
        <v>0</v>
      </c>
      <c r="Z13" s="85">
        <f>Configurar!$B$14</f>
        <v>1000</v>
      </c>
      <c r="AA13" s="9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96"/>
      <c r="BR13" s="96"/>
      <c r="BS13" s="96"/>
      <c r="BT13" s="96"/>
    </row>
    <row r="14" spans="1:72" ht="15.95" customHeight="1">
      <c r="A14" s="119"/>
      <c r="B14" s="396"/>
      <c r="C14" s="593"/>
      <c r="D14" s="593"/>
      <c r="E14" s="593"/>
      <c r="F14" s="593"/>
      <c r="G14" s="593"/>
      <c r="H14" s="593"/>
      <c r="I14" s="448"/>
      <c r="J14" s="593"/>
      <c r="K14" s="593"/>
      <c r="L14" s="593"/>
      <c r="M14" s="593"/>
      <c r="N14" s="593"/>
      <c r="O14" s="593"/>
      <c r="P14" s="449"/>
      <c r="Q14" s="593"/>
      <c r="R14" s="593"/>
      <c r="S14" s="593"/>
      <c r="T14" s="593"/>
      <c r="U14" s="593"/>
      <c r="V14" s="593"/>
      <c r="W14" s="409"/>
      <c r="X14" s="55"/>
      <c r="Y14" s="86">
        <v>0</v>
      </c>
      <c r="Z14" s="85">
        <f>Configurar!$B$14</f>
        <v>1000</v>
      </c>
      <c r="AA14" s="9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96"/>
      <c r="BR14" s="96"/>
      <c r="BS14" s="96"/>
      <c r="BT14" s="96"/>
    </row>
    <row r="15" spans="1:72" ht="15.95" customHeight="1">
      <c r="A15" s="119"/>
      <c r="B15" s="396"/>
      <c r="C15" s="594"/>
      <c r="D15" s="594"/>
      <c r="E15" s="594"/>
      <c r="F15" s="594"/>
      <c r="G15" s="594"/>
      <c r="H15" s="594"/>
      <c r="I15" s="448"/>
      <c r="J15" s="594"/>
      <c r="K15" s="594"/>
      <c r="L15" s="594"/>
      <c r="M15" s="594"/>
      <c r="N15" s="594"/>
      <c r="O15" s="594"/>
      <c r="P15" s="449"/>
      <c r="Q15" s="594"/>
      <c r="R15" s="594"/>
      <c r="S15" s="594"/>
      <c r="T15" s="594"/>
      <c r="U15" s="594"/>
      <c r="V15" s="594"/>
      <c r="W15" s="409"/>
      <c r="X15" s="55"/>
      <c r="Y15" s="86">
        <v>0</v>
      </c>
      <c r="Z15" s="85">
        <f>Configurar!$B$14</f>
        <v>1000</v>
      </c>
      <c r="AA15" s="9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96"/>
      <c r="BR15" s="96"/>
      <c r="BS15" s="96"/>
      <c r="BT15" s="96"/>
    </row>
    <row r="16" spans="1:72" ht="15.95" customHeight="1">
      <c r="A16" s="119"/>
      <c r="B16" s="396"/>
      <c r="C16" s="594"/>
      <c r="D16" s="594"/>
      <c r="E16" s="594"/>
      <c r="F16" s="594"/>
      <c r="G16" s="594"/>
      <c r="H16" s="594"/>
      <c r="I16" s="448"/>
      <c r="J16" s="594"/>
      <c r="K16" s="594"/>
      <c r="L16" s="594"/>
      <c r="M16" s="594"/>
      <c r="N16" s="594"/>
      <c r="O16" s="594"/>
      <c r="P16" s="449"/>
      <c r="Q16" s="594"/>
      <c r="R16" s="594"/>
      <c r="S16" s="594"/>
      <c r="T16" s="594"/>
      <c r="U16" s="594"/>
      <c r="V16" s="594"/>
      <c r="W16" s="409"/>
      <c r="X16" s="55"/>
      <c r="Y16" s="86">
        <v>0</v>
      </c>
      <c r="Z16" s="85">
        <f>Configurar!$B$14</f>
        <v>1000</v>
      </c>
      <c r="AA16" s="9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96"/>
      <c r="BR16" s="96"/>
      <c r="BS16" s="96"/>
      <c r="BT16" s="96"/>
    </row>
    <row r="17" spans="1:72" ht="15.95" customHeight="1">
      <c r="A17" s="119"/>
      <c r="B17" s="396"/>
      <c r="C17" s="595"/>
      <c r="D17" s="595"/>
      <c r="E17" s="595"/>
      <c r="F17" s="595"/>
      <c r="G17" s="595"/>
      <c r="H17" s="595"/>
      <c r="I17" s="448"/>
      <c r="J17" s="595"/>
      <c r="K17" s="595"/>
      <c r="L17" s="595"/>
      <c r="M17" s="595"/>
      <c r="N17" s="595"/>
      <c r="O17" s="595"/>
      <c r="P17" s="449"/>
      <c r="Q17" s="595"/>
      <c r="R17" s="595"/>
      <c r="S17" s="595"/>
      <c r="T17" s="595"/>
      <c r="U17" s="595"/>
      <c r="V17" s="595"/>
      <c r="W17" s="409"/>
      <c r="X17" s="55"/>
      <c r="Y17" s="86">
        <v>0</v>
      </c>
      <c r="Z17" s="85">
        <f>Configurar!$B$14</f>
        <v>1000</v>
      </c>
      <c r="AA17" s="9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96"/>
      <c r="BR17" s="96"/>
      <c r="BS17" s="96"/>
      <c r="BT17" s="96"/>
    </row>
    <row r="18" spans="1:72" ht="15.95" customHeight="1">
      <c r="A18" s="119"/>
      <c r="B18" s="396"/>
      <c r="C18" s="592"/>
      <c r="D18" s="592"/>
      <c r="E18" s="592"/>
      <c r="F18" s="592"/>
      <c r="G18" s="592"/>
      <c r="H18" s="592"/>
      <c r="I18" s="448"/>
      <c r="J18" s="592"/>
      <c r="K18" s="592"/>
      <c r="L18" s="592"/>
      <c r="M18" s="592"/>
      <c r="N18" s="592"/>
      <c r="O18" s="592"/>
      <c r="P18" s="450"/>
      <c r="Q18" s="592"/>
      <c r="R18" s="592"/>
      <c r="S18" s="592"/>
      <c r="T18" s="592"/>
      <c r="U18" s="592"/>
      <c r="V18" s="592"/>
      <c r="W18" s="409"/>
      <c r="X18" s="55"/>
      <c r="Y18" s="86">
        <v>0</v>
      </c>
      <c r="Z18" s="85">
        <f>Configurar!$B$14</f>
        <v>1000</v>
      </c>
      <c r="AA18" s="9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96"/>
      <c r="BR18" s="96"/>
      <c r="BS18" s="96"/>
      <c r="BT18" s="96"/>
    </row>
    <row r="19" spans="1:72" ht="15.95" customHeight="1">
      <c r="A19" s="119"/>
      <c r="B19" s="396"/>
      <c r="C19" s="451"/>
      <c r="D19" s="451"/>
      <c r="E19" s="452"/>
      <c r="F19" s="452"/>
      <c r="G19" s="451"/>
      <c r="H19" s="453"/>
      <c r="I19" s="448"/>
      <c r="J19" s="451"/>
      <c r="K19" s="451"/>
      <c r="L19" s="452"/>
      <c r="M19" s="452"/>
      <c r="N19" s="451"/>
      <c r="O19" s="453"/>
      <c r="P19" s="449"/>
      <c r="Q19" s="451"/>
      <c r="R19" s="451"/>
      <c r="S19" s="452"/>
      <c r="T19" s="452"/>
      <c r="U19" s="451"/>
      <c r="V19" s="453"/>
      <c r="W19" s="409"/>
      <c r="X19" s="55"/>
      <c r="Y19" s="86">
        <v>0</v>
      </c>
      <c r="Z19" s="85">
        <f>Configurar!$B$14</f>
        <v>1000</v>
      </c>
      <c r="AA19" s="9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96"/>
      <c r="BR19" s="96"/>
      <c r="BS19" s="96"/>
      <c r="BT19" s="96"/>
    </row>
    <row r="20" spans="1:72" ht="15.95" customHeight="1">
      <c r="A20" s="119"/>
      <c r="B20" s="396"/>
      <c r="C20" s="453"/>
      <c r="D20" s="453"/>
      <c r="E20" s="453"/>
      <c r="F20" s="453"/>
      <c r="G20" s="451"/>
      <c r="H20" s="453"/>
      <c r="I20" s="448"/>
      <c r="J20" s="453"/>
      <c r="K20" s="453"/>
      <c r="L20" s="453"/>
      <c r="M20" s="453"/>
      <c r="N20" s="451"/>
      <c r="O20" s="453"/>
      <c r="P20" s="449"/>
      <c r="Q20" s="453"/>
      <c r="R20" s="453"/>
      <c r="S20" s="453"/>
      <c r="T20" s="453"/>
      <c r="U20" s="451"/>
      <c r="V20" s="453"/>
      <c r="W20" s="409"/>
      <c r="X20" s="55"/>
      <c r="Y20" s="86">
        <v>0</v>
      </c>
      <c r="Z20" s="85">
        <f>Configurar!$B$14</f>
        <v>1000</v>
      </c>
      <c r="AA20" s="9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96"/>
      <c r="BR20" s="96"/>
      <c r="BS20" s="96"/>
      <c r="BT20" s="96"/>
    </row>
    <row r="21" spans="1:72" ht="15.95" customHeight="1">
      <c r="A21" s="119"/>
      <c r="B21" s="396"/>
      <c r="C21" s="592"/>
      <c r="D21" s="592"/>
      <c r="E21" s="592"/>
      <c r="F21" s="592"/>
      <c r="G21" s="592"/>
      <c r="H21" s="592"/>
      <c r="I21" s="448"/>
      <c r="J21" s="577"/>
      <c r="K21" s="577"/>
      <c r="L21" s="577"/>
      <c r="M21" s="577"/>
      <c r="N21" s="577"/>
      <c r="O21" s="577"/>
      <c r="P21" s="449"/>
      <c r="Q21" s="578"/>
      <c r="R21" s="578"/>
      <c r="S21" s="578"/>
      <c r="T21" s="578"/>
      <c r="U21" s="578"/>
      <c r="V21" s="578"/>
      <c r="W21" s="409"/>
      <c r="X21" s="55"/>
      <c r="Y21" s="95"/>
      <c r="Z21" s="95"/>
      <c r="AA21" s="9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96"/>
      <c r="BR21" s="96"/>
      <c r="BS21" s="96"/>
      <c r="BT21" s="96"/>
    </row>
    <row r="22" spans="1:72" ht="15.95" customHeight="1">
      <c r="A22" s="119"/>
      <c r="B22" s="396"/>
      <c r="C22" s="592"/>
      <c r="D22" s="592"/>
      <c r="E22" s="592"/>
      <c r="F22" s="592"/>
      <c r="G22" s="592"/>
      <c r="H22" s="592"/>
      <c r="I22" s="448"/>
      <c r="J22" s="577"/>
      <c r="K22" s="577"/>
      <c r="L22" s="577"/>
      <c r="M22" s="577"/>
      <c r="N22" s="577"/>
      <c r="O22" s="577"/>
      <c r="P22" s="452"/>
      <c r="Q22" s="578"/>
      <c r="R22" s="578"/>
      <c r="S22" s="578"/>
      <c r="T22" s="578"/>
      <c r="U22" s="578"/>
      <c r="V22" s="578"/>
      <c r="W22" s="409"/>
      <c r="X22" s="55"/>
      <c r="Y22" s="95"/>
      <c r="Z22" s="95"/>
      <c r="AA22" s="9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96"/>
      <c r="BR22" s="96"/>
      <c r="BS22" s="96"/>
      <c r="BT22" s="96"/>
    </row>
    <row r="23" spans="1:72" ht="15.95" customHeight="1">
      <c r="A23" s="119"/>
      <c r="B23" s="396"/>
      <c r="C23" s="417"/>
      <c r="D23" s="417"/>
      <c r="E23" s="417"/>
      <c r="F23" s="417"/>
      <c r="G23" s="417"/>
      <c r="H23" s="391"/>
      <c r="I23" s="388"/>
      <c r="J23" s="392"/>
      <c r="K23" s="388"/>
      <c r="L23" s="387"/>
      <c r="M23" s="393"/>
      <c r="N23" s="394"/>
      <c r="O23" s="389"/>
      <c r="P23" s="443"/>
      <c r="Q23" s="443"/>
      <c r="R23" s="395"/>
      <c r="S23" s="395"/>
      <c r="T23" s="395"/>
      <c r="U23" s="395"/>
      <c r="V23" s="395"/>
      <c r="W23" s="409"/>
      <c r="X23" s="55"/>
      <c r="Y23" s="95"/>
      <c r="Z23" s="95"/>
      <c r="AA23" s="9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96"/>
      <c r="BR23" s="96"/>
      <c r="BS23" s="96"/>
      <c r="BT23" s="96"/>
    </row>
    <row r="24" spans="1:72" ht="15.95" customHeight="1">
      <c r="A24" s="119"/>
      <c r="B24" s="396"/>
      <c r="C24" s="417"/>
      <c r="D24" s="417"/>
      <c r="E24" s="417"/>
      <c r="F24" s="417"/>
      <c r="G24" s="417"/>
      <c r="H24" s="391"/>
      <c r="I24" s="388"/>
      <c r="J24" s="392"/>
      <c r="K24" s="388"/>
      <c r="L24" s="387"/>
      <c r="M24" s="393"/>
      <c r="N24" s="394"/>
      <c r="O24" s="389"/>
      <c r="P24" s="443"/>
      <c r="Q24" s="443"/>
      <c r="R24" s="395"/>
      <c r="S24" s="395"/>
      <c r="T24" s="395"/>
      <c r="U24" s="395"/>
      <c r="V24" s="395"/>
      <c r="W24" s="409"/>
      <c r="X24" s="55"/>
      <c r="Y24" s="95"/>
      <c r="Z24" s="95"/>
      <c r="AA24" s="9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96"/>
      <c r="BR24" s="96"/>
      <c r="BS24" s="96"/>
      <c r="BT24" s="96"/>
    </row>
    <row r="25" spans="1:72" ht="15.95" customHeight="1">
      <c r="A25" s="119"/>
      <c r="B25" s="396"/>
      <c r="C25" s="417"/>
      <c r="D25" s="417"/>
      <c r="E25" s="417"/>
      <c r="F25" s="417"/>
      <c r="G25" s="417"/>
      <c r="H25" s="391"/>
      <c r="I25" s="388"/>
      <c r="J25" s="392"/>
      <c r="K25" s="388"/>
      <c r="L25" s="387"/>
      <c r="M25" s="393"/>
      <c r="N25" s="394"/>
      <c r="O25" s="389"/>
      <c r="P25" s="443"/>
      <c r="Q25" s="443"/>
      <c r="R25" s="395"/>
      <c r="S25" s="395"/>
      <c r="T25" s="395"/>
      <c r="U25" s="395"/>
      <c r="V25" s="395"/>
      <c r="W25" s="409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96"/>
      <c r="BR25" s="96"/>
      <c r="BS25" s="96"/>
      <c r="BT25" s="96"/>
    </row>
    <row r="26" spans="1:72" ht="15.95" customHeight="1">
      <c r="A26" s="119"/>
      <c r="B26" s="396"/>
      <c r="C26" s="417"/>
      <c r="D26" s="417"/>
      <c r="E26" s="417"/>
      <c r="F26" s="417"/>
      <c r="G26" s="417"/>
      <c r="H26" s="391"/>
      <c r="I26" s="388"/>
      <c r="J26" s="392"/>
      <c r="K26" s="388"/>
      <c r="L26" s="387"/>
      <c r="M26" s="393"/>
      <c r="N26" s="394"/>
      <c r="O26" s="389"/>
      <c r="P26" s="443"/>
      <c r="Q26" s="443"/>
      <c r="R26" s="395"/>
      <c r="S26" s="395"/>
      <c r="T26" s="395"/>
      <c r="U26" s="395"/>
      <c r="V26" s="395"/>
      <c r="W26" s="409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96"/>
      <c r="BR26" s="96"/>
      <c r="BS26" s="96"/>
      <c r="BT26" s="96"/>
    </row>
    <row r="27" spans="1:72" ht="15.95" customHeight="1">
      <c r="A27" s="119"/>
      <c r="B27" s="396"/>
      <c r="C27" s="388"/>
      <c r="D27" s="388"/>
      <c r="E27" s="389"/>
      <c r="F27" s="389"/>
      <c r="G27" s="390"/>
      <c r="H27" s="391"/>
      <c r="I27" s="388"/>
      <c r="J27" s="392"/>
      <c r="K27" s="388"/>
      <c r="L27" s="387"/>
      <c r="M27" s="393"/>
      <c r="N27" s="394"/>
      <c r="O27" s="389"/>
      <c r="P27" s="591"/>
      <c r="Q27" s="591"/>
      <c r="R27" s="395"/>
      <c r="S27" s="395"/>
      <c r="T27" s="395"/>
      <c r="U27" s="395"/>
      <c r="V27" s="395"/>
      <c r="W27" s="409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96"/>
      <c r="BR27" s="96"/>
      <c r="BS27" s="96"/>
      <c r="BT27" s="96"/>
    </row>
    <row r="28" spans="1:72" s="96" customFormat="1" ht="15.95" customHeight="1" thickBot="1">
      <c r="A28" s="137"/>
      <c r="B28" s="410"/>
      <c r="C28" s="411"/>
      <c r="D28" s="411"/>
      <c r="E28" s="411"/>
      <c r="F28" s="411"/>
      <c r="G28" s="411"/>
      <c r="H28" s="411"/>
      <c r="I28" s="411"/>
      <c r="J28" s="411"/>
      <c r="K28" s="590"/>
      <c r="L28" s="590"/>
      <c r="M28" s="412"/>
      <c r="N28" s="413"/>
      <c r="O28" s="414"/>
      <c r="P28" s="589"/>
      <c r="Q28" s="589"/>
      <c r="R28" s="415"/>
      <c r="S28" s="415"/>
      <c r="T28" s="415"/>
      <c r="U28" s="415"/>
      <c r="V28" s="415"/>
      <c r="W28" s="416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</row>
    <row r="29" spans="1:72" s="96" customFormat="1" ht="24" customHeight="1" thickTop="1">
      <c r="A29" s="149"/>
      <c r="B29" s="572"/>
      <c r="C29" s="573"/>
      <c r="D29" s="573"/>
      <c r="E29" s="573"/>
      <c r="F29" s="573"/>
      <c r="G29" s="573"/>
      <c r="H29" s="574"/>
      <c r="I29" s="574"/>
      <c r="J29" s="575"/>
      <c r="K29" s="575"/>
      <c r="L29" s="576"/>
      <c r="M29" s="576"/>
      <c r="N29" s="576"/>
      <c r="O29" s="576"/>
      <c r="P29" s="576"/>
      <c r="Q29" s="576"/>
      <c r="R29" s="569"/>
      <c r="S29" s="569"/>
      <c r="T29" s="569"/>
      <c r="U29" s="569"/>
      <c r="V29" s="569"/>
      <c r="W29" s="570"/>
      <c r="X29" s="55"/>
      <c r="Y29" s="151"/>
      <c r="Z29" s="151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</row>
    <row r="30" spans="1:72" s="96" customFormat="1" ht="15" customHeight="1">
      <c r="A30" s="571"/>
      <c r="B30" s="438"/>
      <c r="C30" s="439"/>
      <c r="D30" s="439"/>
      <c r="E30" s="439"/>
      <c r="F30" s="439"/>
      <c r="G30" s="439"/>
      <c r="H30" s="440"/>
      <c r="I30" s="440"/>
      <c r="J30" s="440"/>
      <c r="K30" s="440"/>
      <c r="L30" s="441"/>
      <c r="M30" s="441"/>
      <c r="N30" s="441"/>
      <c r="O30" s="436"/>
      <c r="P30" s="436"/>
      <c r="Q30" s="436"/>
      <c r="R30" s="444"/>
      <c r="S30" s="437"/>
      <c r="T30" s="437"/>
      <c r="U30" s="437"/>
      <c r="V30" s="437"/>
      <c r="W30" s="437"/>
      <c r="X30" s="55"/>
      <c r="Y30" s="151"/>
      <c r="Z30" s="151"/>
      <c r="AA30" s="151"/>
      <c r="AB30" s="151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</row>
    <row r="31" spans="1:72" s="96" customFormat="1" ht="15" customHeight="1">
      <c r="A31" s="571"/>
      <c r="B31" s="438"/>
      <c r="C31" s="439"/>
      <c r="D31" s="439"/>
      <c r="E31" s="439"/>
      <c r="F31" s="439"/>
      <c r="G31" s="439"/>
      <c r="H31" s="440"/>
      <c r="I31" s="440"/>
      <c r="J31" s="440"/>
      <c r="K31" s="440"/>
      <c r="L31" s="441"/>
      <c r="M31" s="441"/>
      <c r="N31" s="441"/>
      <c r="O31" s="436"/>
      <c r="P31" s="436"/>
      <c r="Q31" s="436"/>
      <c r="R31" s="437"/>
      <c r="S31" s="437"/>
      <c r="T31" s="437"/>
      <c r="U31" s="437"/>
      <c r="V31" s="437"/>
      <c r="W31" s="437"/>
      <c r="X31" s="55"/>
      <c r="Y31" s="151"/>
      <c r="Z31" s="151"/>
      <c r="AA31" s="151"/>
      <c r="AB31" s="151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</row>
    <row r="32" spans="1:72" s="96" customFormat="1" ht="18.75" customHeight="1">
      <c r="A32" s="571"/>
      <c r="B32" s="445"/>
      <c r="C32" s="439"/>
      <c r="D32" s="439"/>
      <c r="E32" s="439"/>
      <c r="F32" s="439"/>
      <c r="G32" s="439"/>
      <c r="H32" s="440"/>
      <c r="I32" s="440"/>
      <c r="J32" s="440"/>
      <c r="K32" s="440"/>
      <c r="L32" s="441"/>
      <c r="M32" s="441"/>
      <c r="N32" s="441"/>
      <c r="O32" s="436"/>
      <c r="P32" s="436"/>
      <c r="Q32" s="436"/>
      <c r="R32" s="437"/>
      <c r="S32" s="437"/>
      <c r="T32" s="437"/>
      <c r="U32" s="437"/>
      <c r="V32" s="437"/>
      <c r="W32" s="437"/>
      <c r="X32" s="55"/>
      <c r="Y32" s="151"/>
      <c r="Z32" s="151"/>
      <c r="AA32" s="151"/>
      <c r="AB32" s="151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</row>
    <row r="33" spans="1:68" s="96" customFormat="1" ht="19.5" customHeight="1">
      <c r="A33" s="571"/>
      <c r="B33" s="439"/>
      <c r="C33" s="439"/>
      <c r="D33" s="439"/>
      <c r="E33" s="439"/>
      <c r="F33" s="439"/>
      <c r="G33" s="439"/>
      <c r="H33" s="440"/>
      <c r="I33" s="440"/>
      <c r="J33" s="440"/>
      <c r="K33" s="440"/>
      <c r="L33" s="441"/>
      <c r="M33" s="441"/>
      <c r="N33" s="441"/>
      <c r="O33" s="436"/>
      <c r="P33" s="436"/>
      <c r="Q33" s="436"/>
      <c r="R33" s="437"/>
      <c r="S33" s="437"/>
      <c r="T33" s="437"/>
      <c r="U33" s="437"/>
      <c r="V33" s="437"/>
      <c r="W33" s="437"/>
      <c r="X33" s="55"/>
      <c r="Y33" s="151"/>
      <c r="Z33" s="151"/>
      <c r="AA33" s="151"/>
      <c r="AB33" s="151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</row>
    <row r="34" spans="1:68" s="96" customFormat="1" ht="25.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23"/>
      <c r="L34" s="523"/>
      <c r="M34" s="386"/>
      <c r="N34" s="154"/>
      <c r="O34" s="154"/>
      <c r="P34" s="154"/>
      <c r="Q34" s="154"/>
      <c r="R34" s="154"/>
      <c r="S34" s="154"/>
      <c r="T34" s="154"/>
      <c r="U34" s="154"/>
      <c r="V34" s="154"/>
      <c r="W34" s="55"/>
      <c r="X34" s="55"/>
      <c r="Y34" s="55"/>
      <c r="Z34" s="55"/>
      <c r="AA34" s="151"/>
      <c r="AB34" s="151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</row>
    <row r="35" spans="1:68" s="96" customFormat="1">
      <c r="A35" s="55"/>
      <c r="B35" s="63"/>
      <c r="C35" s="63"/>
      <c r="D35" s="63"/>
      <c r="E35" s="64"/>
      <c r="F35" s="64"/>
      <c r="G35" s="64"/>
      <c r="H35" s="64"/>
      <c r="I35" s="64"/>
      <c r="J35" s="64"/>
      <c r="K35" s="64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151"/>
      <c r="AB35" s="151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</row>
    <row r="36" spans="1:68" s="96" customFormat="1">
      <c r="A36" s="157"/>
      <c r="B36" s="68"/>
      <c r="C36" s="68"/>
      <c r="D36" s="68"/>
      <c r="E36" s="68"/>
      <c r="F36" s="68"/>
      <c r="G36" s="68"/>
      <c r="H36" s="68"/>
      <c r="I36" s="68"/>
      <c r="J36" s="64"/>
      <c r="K36" s="64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151"/>
      <c r="AB36" s="151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</row>
    <row r="37" spans="1:68" s="55" customFormat="1">
      <c r="B37" s="68"/>
      <c r="C37" s="68"/>
      <c r="D37" s="68"/>
      <c r="E37" s="68"/>
      <c r="F37" s="68"/>
      <c r="G37" s="68"/>
      <c r="H37" s="64"/>
      <c r="I37" s="64"/>
      <c r="J37" s="64"/>
      <c r="K37" s="64"/>
      <c r="AA37" s="151"/>
      <c r="AB37" s="151"/>
    </row>
    <row r="38" spans="1:68" s="55" customFormat="1">
      <c r="B38" s="69"/>
      <c r="C38" s="69"/>
      <c r="D38" s="69"/>
      <c r="E38" s="64"/>
      <c r="F38" s="64"/>
      <c r="G38" s="64"/>
      <c r="H38" s="64"/>
      <c r="I38" s="64"/>
      <c r="J38" s="64"/>
      <c r="K38" s="64"/>
      <c r="AA38" s="151"/>
      <c r="AB38" s="151"/>
    </row>
    <row r="39" spans="1:68" s="55" customFormat="1">
      <c r="AA39" s="151"/>
      <c r="AB39" s="151"/>
    </row>
    <row r="40" spans="1:68" s="55" customFormat="1">
      <c r="AA40" s="151"/>
      <c r="AB40" s="151"/>
    </row>
    <row r="41" spans="1:68" s="55" customFormat="1">
      <c r="AA41" s="151"/>
      <c r="AB41" s="151"/>
    </row>
    <row r="42" spans="1:68" s="55" customFormat="1"/>
    <row r="43" spans="1:68" s="96" customForma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</row>
    <row r="44" spans="1:68" s="96" customForma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</row>
    <row r="45" spans="1:68" s="96" customForma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</row>
    <row r="46" spans="1:68" s="96" customForma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</row>
    <row r="47" spans="1:68" s="96" customForma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</row>
    <row r="48" spans="1:68" s="96" customForma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</row>
    <row r="49" spans="1:68" s="96" customForma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</row>
    <row r="50" spans="1:68" s="96" customForma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</row>
    <row r="51" spans="1:68" s="96" customForma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</row>
    <row r="52" spans="1:68" s="96" customForma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</row>
    <row r="53" spans="1:68" s="96" customForma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</row>
    <row r="54" spans="1:68" s="96" customFormat="1">
      <c r="A54" s="158"/>
      <c r="B54" s="158"/>
      <c r="C54" s="158"/>
      <c r="D54" s="158"/>
      <c r="E54" s="158"/>
      <c r="F54" s="158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</row>
    <row r="55" spans="1:68" s="96" customFormat="1">
      <c r="A55" s="158"/>
      <c r="B55" s="158"/>
      <c r="C55" s="158"/>
      <c r="D55" s="158"/>
      <c r="E55" s="158"/>
      <c r="F55" s="158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</row>
    <row r="56" spans="1:68" s="96" customFormat="1">
      <c r="A56" s="158"/>
      <c r="B56" s="159"/>
      <c r="C56" s="159"/>
      <c r="D56" s="159"/>
      <c r="E56" s="158"/>
      <c r="F56" s="158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</row>
    <row r="57" spans="1:68" s="96" customFormat="1">
      <c r="A57" s="158"/>
      <c r="B57" s="158"/>
      <c r="C57" s="158"/>
      <c r="D57" s="158"/>
      <c r="E57" s="158"/>
      <c r="F57" s="158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</row>
    <row r="58" spans="1:68" s="96" customFormat="1">
      <c r="A58" s="158"/>
      <c r="B58" s="159"/>
      <c r="C58" s="159"/>
      <c r="D58" s="159"/>
      <c r="E58" s="158"/>
      <c r="F58" s="158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</row>
    <row r="59" spans="1:68" s="96" customFormat="1">
      <c r="A59" s="158"/>
      <c r="B59" s="158"/>
      <c r="C59" s="158"/>
      <c r="D59" s="158"/>
      <c r="E59" s="158"/>
      <c r="F59" s="158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</row>
    <row r="60" spans="1:68" s="96" customForma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</row>
    <row r="61" spans="1:68" s="96" customForma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</row>
    <row r="62" spans="1:68" s="96" customForma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</row>
    <row r="63" spans="1:68" s="96" customForma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</row>
    <row r="64" spans="1:68" s="96" customForma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</row>
    <row r="65" spans="1:68" s="96" customForma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</row>
    <row r="66" spans="1:68" s="96" customForma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</row>
    <row r="67" spans="1:68" s="96" customForma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</row>
    <row r="68" spans="1:68" s="96" customForma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</row>
    <row r="69" spans="1:68" s="96" customForma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</row>
    <row r="70" spans="1:68" s="96" customForma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</row>
    <row r="71" spans="1:68" s="96" customForma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</row>
    <row r="72" spans="1:68" s="96" customForma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</row>
    <row r="73" spans="1:68" s="96" customForma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</row>
    <row r="74" spans="1:68" s="96" customForma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</row>
    <row r="75" spans="1:68" s="96" customForma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</row>
    <row r="76" spans="1:68" s="96" customForma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</row>
    <row r="77" spans="1:68" s="96" customForma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</row>
    <row r="78" spans="1:68" s="96" customForma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</row>
    <row r="79" spans="1:68" s="96" customForma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</row>
    <row r="80" spans="1:68" s="96" customForma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</row>
    <row r="81" spans="1:68" s="96" customForma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</row>
    <row r="82" spans="1:68" s="96" customForma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</row>
    <row r="83" spans="1:68" s="96" customForma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</row>
    <row r="84" spans="1:68" s="96" customForma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</row>
    <row r="85" spans="1:68" s="96" customForma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</row>
    <row r="86" spans="1:68" s="96" customForma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</row>
    <row r="87" spans="1:68" s="96" customForma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</row>
    <row r="88" spans="1:68" s="96" customForma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</row>
    <row r="89" spans="1:68" s="96" customForma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</row>
    <row r="90" spans="1:68" s="96" customForma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</row>
    <row r="91" spans="1:68" s="96" customForma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</row>
    <row r="92" spans="1:68" s="96" customForma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</row>
    <row r="93" spans="1:68" s="96" customForma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</row>
    <row r="94" spans="1:68" s="96" customForma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</row>
    <row r="95" spans="1:68" s="96" customForma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</row>
    <row r="96" spans="1:68" s="96" customForma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</row>
    <row r="97" spans="1:68" s="96" customForma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</row>
    <row r="98" spans="1:68" s="96" customForma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</row>
    <row r="99" spans="1:68" s="96" customForma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</row>
    <row r="100" spans="1:68" s="96" customForma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</row>
    <row r="101" spans="1:68" s="96" customForma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</row>
    <row r="102" spans="1:68" s="96" customForma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</row>
    <row r="103" spans="1:68" s="96" customForma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</row>
    <row r="104" spans="1:68" s="96" customForma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</row>
    <row r="105" spans="1:68" s="96" customForma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</row>
    <row r="106" spans="1:68" s="96" customForma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</row>
    <row r="107" spans="1:68" s="96" customForma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</row>
    <row r="108" spans="1:68" s="96" customForma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</row>
    <row r="109" spans="1:68" s="96" customForma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</row>
    <row r="110" spans="1:68" s="96" customForma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</row>
    <row r="111" spans="1:68" s="96" customForma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</row>
    <row r="112" spans="1:68" s="96" customForma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</row>
    <row r="113" spans="1:68" s="96" customForma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</row>
    <row r="114" spans="1:68" s="96" customForma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</row>
    <row r="115" spans="1:68" s="96" customForma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</row>
    <row r="116" spans="1:68" s="96" customForma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</row>
    <row r="117" spans="1:68" s="96" customForma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</row>
    <row r="118" spans="1:68" s="96" customForma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</row>
    <row r="119" spans="1:68" s="96" customForma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</row>
    <row r="120" spans="1:68" s="96" customForma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</row>
    <row r="121" spans="1:68" s="96" customForma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</row>
    <row r="122" spans="1:68" s="96" customForma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</row>
    <row r="123" spans="1:68" s="96" customForma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</row>
    <row r="124" spans="1:68" s="96" customForma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</row>
    <row r="125" spans="1:68" s="96" customForma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</row>
    <row r="126" spans="1:68" s="96" customForma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</row>
    <row r="127" spans="1:68" s="96" customForma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</row>
    <row r="128" spans="1:68" s="96" customForma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</row>
    <row r="129" spans="1:68" s="96" customForma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</row>
    <row r="130" spans="1:68" s="96" customForma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</row>
    <row r="131" spans="1:68" s="96" customForma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</row>
    <row r="132" spans="1:68" s="96" customForma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</row>
    <row r="133" spans="1:68" s="96" customForma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</row>
    <row r="134" spans="1:68" s="96" customForma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</row>
    <row r="135" spans="1:68" s="96" customForma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</row>
    <row r="136" spans="1:68" s="96" customForma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</row>
    <row r="137" spans="1:68" s="96" customForma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</row>
    <row r="138" spans="1:68" s="96" customForma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</row>
    <row r="139" spans="1:68" s="96" customForma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</row>
    <row r="140" spans="1:68" s="96" customForma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</row>
    <row r="141" spans="1:68" s="96" customForma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</row>
    <row r="142" spans="1:68" s="96" customForma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</row>
    <row r="143" spans="1:68" s="96" customForma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</row>
    <row r="144" spans="1:68" s="96" customForma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</row>
    <row r="145" spans="1:68" s="96" customForma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</row>
    <row r="146" spans="1:68" s="96" customForma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</row>
    <row r="147" spans="1:68" s="96" customForma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</row>
    <row r="148" spans="1:68" s="96" customForma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</row>
    <row r="149" spans="1:68" s="96" customForma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</row>
    <row r="150" spans="1:68" s="96" customForma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</row>
    <row r="151" spans="1:68" s="96" customForma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</row>
    <row r="152" spans="1:68" s="96" customForma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</row>
    <row r="153" spans="1:68" s="96" customForma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</row>
    <row r="154" spans="1:68" s="96" customForma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</row>
    <row r="155" spans="1:68" s="96" customForma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</row>
    <row r="156" spans="1:68" s="96" customForma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</row>
    <row r="157" spans="1:68" s="96" customForma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</row>
    <row r="158" spans="1:68" s="96" customForma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</row>
    <row r="159" spans="1:68" s="96" customForma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</row>
    <row r="160" spans="1:68" s="96" customForma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</row>
    <row r="161" spans="1:68" s="96" customForma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</row>
    <row r="162" spans="1:68" s="96" customForma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</row>
    <row r="163" spans="1:68" s="96" customForma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</row>
    <row r="164" spans="1:68" s="96" customForma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</row>
    <row r="165" spans="1:68" s="96" customForma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</row>
    <row r="166" spans="1:68" s="96" customForma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</row>
    <row r="167" spans="1:68" s="96" customForma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</row>
    <row r="168" spans="1:68" s="96" customForma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</row>
    <row r="169" spans="1:68" s="96" customForma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</row>
    <row r="170" spans="1:68" s="96" customForma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</row>
    <row r="171" spans="1:68" s="96" customForma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</row>
    <row r="172" spans="1:68" s="96" customForma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</row>
    <row r="173" spans="1:68" s="96" customForma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</row>
    <row r="174" spans="1:68" s="96" customForma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</row>
    <row r="175" spans="1:68" s="96" customForma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</row>
    <row r="176" spans="1:68" s="96" customForma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</row>
    <row r="177" spans="1:68" s="96" customForma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</row>
    <row r="178" spans="1:68" s="96" customForma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</row>
    <row r="179" spans="1:68" s="96" customForma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</row>
    <row r="180" spans="1:68" s="96" customForma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</row>
    <row r="181" spans="1:68" s="96" customForma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</row>
    <row r="182" spans="1:68" s="96" customForma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</row>
    <row r="183" spans="1:68" s="96" customForma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</row>
    <row r="184" spans="1:68" s="96" customForma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</row>
    <row r="185" spans="1:68" s="96" customForma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</row>
    <row r="186" spans="1:68" s="96" customForma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</row>
    <row r="187" spans="1:68" s="96" customForma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</row>
    <row r="188" spans="1:68" s="96" customForma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</row>
    <row r="189" spans="1:68" s="96" customForma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</row>
    <row r="190" spans="1:68" s="96" customForma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</row>
    <row r="191" spans="1:68" s="96" customForma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</row>
    <row r="192" spans="1:68" s="96" customForma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</row>
    <row r="193" spans="1:68" s="96" customForma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</row>
    <row r="194" spans="1:68" s="96" customForma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</row>
    <row r="195" spans="1:68" s="96" customForma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</row>
    <row r="196" spans="1:68" s="96" customForma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</row>
    <row r="197" spans="1:68" s="96" customForma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</row>
    <row r="198" spans="1:68" s="96" customForma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</row>
    <row r="199" spans="1:68" s="96" customForma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</row>
    <row r="200" spans="1:68" s="96" customForma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</row>
    <row r="201" spans="1:68" s="96" customForma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</row>
    <row r="202" spans="1:68" s="96" customForma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</row>
    <row r="203" spans="1:68" s="96" customForma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</row>
    <row r="204" spans="1:68" s="96" customForma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</row>
    <row r="205" spans="1:68" s="96" customForma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</row>
    <row r="206" spans="1:68" s="96" customForma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</row>
    <row r="207" spans="1:68" s="96" customForma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</row>
    <row r="208" spans="1:68" s="96" customForma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</row>
    <row r="209" spans="1:68" s="96" customForma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</row>
    <row r="210" spans="1:68" s="96" customForma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</row>
    <row r="211" spans="1:68" s="96" customForma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</row>
    <row r="212" spans="1:68" s="96" customForma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</row>
    <row r="213" spans="1:68" s="96" customForma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</row>
    <row r="214" spans="1:68" s="96" customForma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</row>
    <row r="215" spans="1:68" s="96" customForma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</row>
    <row r="216" spans="1:68" s="96" customForma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</row>
    <row r="217" spans="1:68" s="96" customForma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</row>
    <row r="218" spans="1:68" s="96" customForma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</row>
    <row r="219" spans="1:68" s="96" customForma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</row>
    <row r="220" spans="1:68" s="96" customForma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</row>
    <row r="221" spans="1:68" s="96" customForma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</row>
    <row r="222" spans="1:68" s="96" customForma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</row>
    <row r="223" spans="1:68" s="96" customForma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</row>
    <row r="224" spans="1:68" s="96" customForma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</row>
    <row r="225" spans="1:53" s="96" customForma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</row>
    <row r="226" spans="1:53" s="96" customForma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</row>
    <row r="227" spans="1:53" s="96" customForma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</row>
    <row r="228" spans="1:53" s="96" customForma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</row>
    <row r="229" spans="1:53" s="96" customForma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</row>
    <row r="230" spans="1:53" s="96" customForma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</row>
    <row r="231" spans="1:53" s="96" customForma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</row>
    <row r="232" spans="1:53" s="96" customForma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</row>
    <row r="233" spans="1:53" s="96" customForma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</row>
    <row r="234" spans="1:53" s="96" customForma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</row>
    <row r="235" spans="1:53" s="96" customForma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</row>
    <row r="236" spans="1:53" s="96" customForma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</row>
    <row r="237" spans="1:53" s="96" customForma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</row>
    <row r="238" spans="1:53" s="96" customForma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</row>
    <row r="239" spans="1:53" s="96" customForma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</row>
    <row r="240" spans="1:53" s="96" customForma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</row>
    <row r="241" spans="1:53" s="96" customForma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</row>
    <row r="242" spans="1:53" s="96" customForma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</row>
    <row r="243" spans="1:53" s="96" customForma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</row>
    <row r="244" spans="1:53" s="96" customForma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</row>
    <row r="245" spans="1:53" s="96" customForma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</row>
    <row r="246" spans="1:53" s="96" customForma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</row>
    <row r="247" spans="1:53" s="96" customForma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</row>
    <row r="248" spans="1:53" s="96" customForma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</row>
    <row r="249" spans="1:53" s="96" customForma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</row>
    <row r="250" spans="1:53" s="96" customForma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</row>
    <row r="251" spans="1:53" s="96" customForma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</row>
    <row r="252" spans="1:53" s="96" customForma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</row>
    <row r="253" spans="1:53" s="96" customForma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</row>
    <row r="254" spans="1:53" s="96" customForma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</row>
    <row r="255" spans="1:53" s="96" customForma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</row>
    <row r="256" spans="1:53" s="96" customForma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</row>
    <row r="257" spans="1:53" s="96" customForma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</row>
    <row r="258" spans="1:53" s="96" customForma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</row>
    <row r="259" spans="1:53" s="96" customForma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</row>
    <row r="260" spans="1:53" s="96" customForma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</row>
    <row r="261" spans="1:53" s="96" customForma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</row>
    <row r="262" spans="1:53" s="96" customForma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</row>
    <row r="263" spans="1:53" s="96" customForma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</row>
    <row r="264" spans="1:53" s="96" customForma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</row>
    <row r="265" spans="1:53" s="96" customForma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</row>
    <row r="266" spans="1:53" s="96" customForma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</row>
    <row r="267" spans="1:53" s="96" customForma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</row>
    <row r="268" spans="1:53" s="96" customForma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</row>
    <row r="269" spans="1:53" s="96" customForma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</row>
    <row r="270" spans="1:53" s="96" customForma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</row>
    <row r="271" spans="1:53" s="96" customForma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</row>
    <row r="272" spans="1:53" s="96" customForma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</row>
    <row r="273" spans="1:53" s="96" customForma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</row>
    <row r="274" spans="1:53" s="96" customForma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</row>
    <row r="275" spans="1:53" s="96" customForma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</row>
    <row r="276" spans="1:53" s="96" customForma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</row>
    <row r="277" spans="1:53" s="96" customForma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</row>
    <row r="278" spans="1:53" s="96" customForma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</row>
    <row r="279" spans="1:53" s="96" customForma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</row>
    <row r="280" spans="1:53" s="96" customForma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</row>
    <row r="281" spans="1:53" s="96" customForma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</row>
    <row r="282" spans="1:53" s="96" customForma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</row>
    <row r="283" spans="1:53" s="96" customForma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</row>
    <row r="284" spans="1:53" s="96" customForma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</row>
    <row r="285" spans="1:53" s="96" customForma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</row>
    <row r="286" spans="1:53" s="96" customForma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</row>
    <row r="287" spans="1:53" s="96" customForma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</row>
    <row r="288" spans="1:53" s="96" customForma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</row>
    <row r="289" spans="1:53" s="96" customForma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</row>
    <row r="290" spans="1:53" s="96" customForma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</row>
    <row r="291" spans="1:53" s="96" customForma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</row>
    <row r="292" spans="1:53" s="96" customForma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</row>
    <row r="293" spans="1:53" s="96" customForma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</row>
    <row r="294" spans="1:53" s="96" customForma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</row>
    <row r="295" spans="1:53" s="96" customForma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</row>
    <row r="296" spans="1:53" s="96" customForma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</row>
    <row r="297" spans="1:53" s="96" customForma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</row>
    <row r="298" spans="1:53" s="96" customForma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</row>
    <row r="299" spans="1:53" s="96" customForma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</row>
    <row r="300" spans="1:53" s="96" customForma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</row>
    <row r="301" spans="1:53" s="96" customForma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</row>
    <row r="302" spans="1:53" s="96" customForma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</row>
    <row r="303" spans="1:53" s="96" customForma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</row>
    <row r="304" spans="1:53" s="96" customForma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</row>
    <row r="305" spans="1:53" s="96" customForma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</row>
    <row r="306" spans="1:53" s="96" customForma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</row>
    <row r="307" spans="1:53" s="96" customForma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</row>
    <row r="308" spans="1:53" s="96" customForma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</row>
    <row r="309" spans="1:53" s="96" customForma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</row>
    <row r="310" spans="1:53" s="96" customForma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</row>
    <row r="311" spans="1:53" s="96" customForma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</row>
    <row r="312" spans="1:53" s="96" customForma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</row>
    <row r="313" spans="1:53" s="96" customForma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</row>
    <row r="314" spans="1:53" s="96" customForma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</row>
    <row r="315" spans="1:53" s="96" customForma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</row>
    <row r="316" spans="1:53" s="96" customForma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</row>
    <row r="317" spans="1:53" s="96" customForma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</row>
    <row r="318" spans="1:53" s="96" customForma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</row>
    <row r="319" spans="1:53" s="96" customForma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</row>
    <row r="320" spans="1:53" s="96" customForma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</row>
    <row r="321" spans="1:53" s="96" customForma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</row>
    <row r="322" spans="1:53" s="96" customForma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</row>
    <row r="323" spans="1:53" s="96" customForma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</row>
    <row r="324" spans="1:53" s="96" customForma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</row>
    <row r="325" spans="1:53" s="96" customForma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</row>
    <row r="326" spans="1:53" s="96" customForma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</row>
    <row r="327" spans="1:53" s="96" customForma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</row>
    <row r="328" spans="1:53" s="96" customForma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</row>
    <row r="329" spans="1:53" s="96" customForma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</row>
    <row r="330" spans="1:53" s="96" customForma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</row>
    <row r="331" spans="1:53" s="96" customForma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</row>
    <row r="332" spans="1:53" s="96" customForma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</row>
    <row r="333" spans="1:53" s="96" customForma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</row>
    <row r="334" spans="1:53" s="96" customForma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</row>
    <row r="335" spans="1:53" s="96" customForma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</row>
    <row r="336" spans="1:53" s="96" customForma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</row>
    <row r="337" spans="1:53" s="96" customForma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</row>
    <row r="338" spans="1:53" s="96" customForma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</row>
    <row r="339" spans="1:53" s="96" customForma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</row>
    <row r="340" spans="1:53" s="96" customForma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</row>
    <row r="341" spans="1:53" s="96" customForma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</row>
    <row r="342" spans="1:53" s="96" customForma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</row>
    <row r="343" spans="1:53" s="96" customForma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</row>
    <row r="344" spans="1:53" s="96" customForma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</row>
    <row r="345" spans="1:53" s="96" customForma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</row>
    <row r="346" spans="1:53" s="96" customForma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</row>
    <row r="347" spans="1:53" s="96" customForma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</row>
    <row r="348" spans="1:53" s="96" customForma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</row>
    <row r="349" spans="1:53" s="96" customForma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</row>
    <row r="350" spans="1:53" s="96" customForma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</row>
    <row r="351" spans="1:53" s="96" customForma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</row>
    <row r="352" spans="1:53" s="96" customForma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</row>
    <row r="353" spans="1:53" s="96" customForma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</row>
    <row r="354" spans="1:53" s="96" customForma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</row>
    <row r="355" spans="1:53" s="96" customForma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</row>
    <row r="356" spans="1:53" s="96" customForma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</row>
    <row r="357" spans="1:53" s="96" customForma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</row>
    <row r="358" spans="1:53" s="96" customForma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</row>
    <row r="359" spans="1:53" s="96" customForma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</row>
    <row r="360" spans="1:53" s="96" customForma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</row>
    <row r="361" spans="1:53" s="96" customForma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</row>
    <row r="362" spans="1:53" s="96" customForma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</row>
    <row r="363" spans="1:53" s="96" customForma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</row>
    <row r="364" spans="1:53" s="96" customForma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</row>
    <row r="365" spans="1:53" s="96" customForma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</row>
    <row r="366" spans="1:53" s="96" customForma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</row>
    <row r="367" spans="1:53" s="96" customForma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</row>
    <row r="368" spans="1:53" s="96" customForma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</row>
    <row r="369" spans="1:53" s="96" customForma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</row>
    <row r="370" spans="1:53" s="96" customForma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</row>
    <row r="371" spans="1:53" s="96" customForma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</row>
    <row r="372" spans="1:53" s="96" customForma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</row>
    <row r="373" spans="1:53" s="96" customForma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</row>
    <row r="374" spans="1:53" s="96" customForma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</row>
    <row r="375" spans="1:53" s="96" customForma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</row>
    <row r="376" spans="1:53" s="96" customForma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</row>
    <row r="377" spans="1:53" s="96" customForma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</row>
    <row r="378" spans="1:53" s="96" customForma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</row>
    <row r="379" spans="1:53" s="96" customForma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</row>
    <row r="380" spans="1:53" s="96" customForma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</row>
    <row r="381" spans="1:53" s="96" customForma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</row>
    <row r="382" spans="1:53" s="96" customForma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</row>
    <row r="383" spans="1:53" s="96" customForma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</row>
    <row r="384" spans="1:53" s="96" customForma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</row>
    <row r="385" spans="1:53" s="96" customForma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</row>
    <row r="386" spans="1:53" s="96" customForma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</row>
    <row r="387" spans="1:53" s="96" customForma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</row>
    <row r="388" spans="1:53" s="96" customForma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</row>
    <row r="389" spans="1:53" s="96" customForma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</row>
    <row r="390" spans="1:53" s="96" customForma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</row>
    <row r="391" spans="1:53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</row>
  </sheetData>
  <sheetProtection algorithmName="SHA-512" hashValue="AKVDGEDmOIkUEfKgfhWLV4agQgqh5TG3GURNoJIhZV/FdV4SrQDNMQp/uhbgFPhk5ZpqeppCs02E120XW8pKtw==" saltValue="wngVRDU4bkXBBWoce01Tqg==" spinCount="100000" sheet="1" objects="1" scenarios="1"/>
  <mergeCells count="48">
    <mergeCell ref="K2:L2"/>
    <mergeCell ref="M2:N2"/>
    <mergeCell ref="E1:H1"/>
    <mergeCell ref="K1:L1"/>
    <mergeCell ref="M1:N1"/>
    <mergeCell ref="E2:H2"/>
    <mergeCell ref="A3:A4"/>
    <mergeCell ref="B3:D3"/>
    <mergeCell ref="E3:F3"/>
    <mergeCell ref="G3:G4"/>
    <mergeCell ref="H3:H4"/>
    <mergeCell ref="Q3:S3"/>
    <mergeCell ref="P4:Q4"/>
    <mergeCell ref="P5:Q5"/>
    <mergeCell ref="H6:Q7"/>
    <mergeCell ref="H8:Q8"/>
    <mergeCell ref="I3:I4"/>
    <mergeCell ref="J3:J4"/>
    <mergeCell ref="K3:K4"/>
    <mergeCell ref="L3:N3"/>
    <mergeCell ref="C10:H11"/>
    <mergeCell ref="J10:O11"/>
    <mergeCell ref="Q10:V11"/>
    <mergeCell ref="C13:H14"/>
    <mergeCell ref="J13:O14"/>
    <mergeCell ref="Q13:V14"/>
    <mergeCell ref="C15:H16"/>
    <mergeCell ref="J15:O16"/>
    <mergeCell ref="Q15:V16"/>
    <mergeCell ref="C17:H18"/>
    <mergeCell ref="J17:O18"/>
    <mergeCell ref="Q17:V18"/>
    <mergeCell ref="A30:A33"/>
    <mergeCell ref="K34:L34"/>
    <mergeCell ref="C21:H22"/>
    <mergeCell ref="J21:O22"/>
    <mergeCell ref="Q21:V22"/>
    <mergeCell ref="K28:L28"/>
    <mergeCell ref="B29:C29"/>
    <mergeCell ref="D29:E29"/>
    <mergeCell ref="F29:G29"/>
    <mergeCell ref="H29:I29"/>
    <mergeCell ref="J29:K29"/>
    <mergeCell ref="L29:N29"/>
    <mergeCell ref="O29:Q29"/>
    <mergeCell ref="R29:W29"/>
    <mergeCell ref="P28:Q28"/>
    <mergeCell ref="P27:Q27"/>
  </mergeCells>
  <conditionalFormatting sqref="L5:N5 L9:N9 L23:N27">
    <cfRule type="cellIs" dxfId="340" priority="38" operator="lessThan">
      <formula>0</formula>
    </cfRule>
  </conditionalFormatting>
  <conditionalFormatting sqref="W5:W27">
    <cfRule type="containsBlanks" dxfId="339" priority="37">
      <formula>LEN(TRIM(W5))=0</formula>
    </cfRule>
  </conditionalFormatting>
  <conditionalFormatting sqref="K5 B9:I9 K9 B7:G7 B5:I5 B6:H6 B10:C10 B11:B12 D12:I12 B19:I19 B13:C13 B14:B18 B27:I27 B20:B26 H20:I20 I13:I18 I10:I11 H23:I26 I21:I22 B8:H8 K23:K27">
    <cfRule type="cellIs" dxfId="338" priority="36" operator="lessThan">
      <formula>0</formula>
    </cfRule>
  </conditionalFormatting>
  <conditionalFormatting sqref="B30 L30 O30:Q33">
    <cfRule type="cellIs" dxfId="337" priority="35" operator="lessThan">
      <formula>0</formula>
    </cfRule>
  </conditionalFormatting>
  <conditionalFormatting sqref="A5:A27">
    <cfRule type="cellIs" dxfId="336" priority="34" operator="equal">
      <formula>TODAY()</formula>
    </cfRule>
  </conditionalFormatting>
  <conditionalFormatting sqref="J5 J9 J23:J27">
    <cfRule type="cellIs" dxfId="335" priority="33" operator="lessThan">
      <formula>0</formula>
    </cfRule>
  </conditionalFormatting>
  <conditionalFormatting sqref="C5:D9 C10 D12 C19:D19 C13 C27:D27">
    <cfRule type="expression" dxfId="334" priority="32">
      <formula>IF(C5&lt;0,"opcional","0")</formula>
    </cfRule>
  </conditionalFormatting>
  <conditionalFormatting sqref="J30">
    <cfRule type="cellIs" dxfId="333" priority="31" operator="lessThan">
      <formula>0</formula>
    </cfRule>
  </conditionalFormatting>
  <conditionalFormatting sqref="C15">
    <cfRule type="cellIs" dxfId="332" priority="30" operator="lessThan">
      <formula>0</formula>
    </cfRule>
  </conditionalFormatting>
  <conditionalFormatting sqref="C15">
    <cfRule type="expression" dxfId="331" priority="29">
      <formula>IF(C15&lt;0,"opcional","0")</formula>
    </cfRule>
  </conditionalFormatting>
  <conditionalFormatting sqref="C25">
    <cfRule type="cellIs" dxfId="330" priority="26" operator="lessThan">
      <formula>0</formula>
    </cfRule>
  </conditionalFormatting>
  <conditionalFormatting sqref="C25">
    <cfRule type="expression" dxfId="329" priority="25">
      <formula>IF(C25&lt;0,"opcional","0")</formula>
    </cfRule>
  </conditionalFormatting>
  <conditionalFormatting sqref="C20 G20 C23">
    <cfRule type="cellIs" dxfId="328" priority="28" operator="lessThan">
      <formula>0</formula>
    </cfRule>
  </conditionalFormatting>
  <conditionalFormatting sqref="C20 C23">
    <cfRule type="expression" dxfId="327" priority="27">
      <formula>IF(C20&lt;0,"opcional","0")</formula>
    </cfRule>
  </conditionalFormatting>
  <conditionalFormatting sqref="C17">
    <cfRule type="cellIs" dxfId="326" priority="24" operator="lessThan">
      <formula>0</formula>
    </cfRule>
  </conditionalFormatting>
  <conditionalFormatting sqref="C17">
    <cfRule type="expression" dxfId="325" priority="23">
      <formula>IF(C17&lt;0,"opcional","0")</formula>
    </cfRule>
  </conditionalFormatting>
  <conditionalFormatting sqref="C21">
    <cfRule type="cellIs" dxfId="324" priority="22" operator="lessThan">
      <formula>0</formula>
    </cfRule>
  </conditionalFormatting>
  <conditionalFormatting sqref="C21">
    <cfRule type="expression" dxfId="323" priority="21">
      <formula>IF(C21&lt;0,"opcional","0")</formula>
    </cfRule>
  </conditionalFormatting>
  <conditionalFormatting sqref="J10 K12:O12 J19:O19 J13 O20">
    <cfRule type="cellIs" dxfId="322" priority="20" operator="lessThan">
      <formula>0</formula>
    </cfRule>
  </conditionalFormatting>
  <conditionalFormatting sqref="J10 K12 J19:K19 J13">
    <cfRule type="expression" dxfId="321" priority="19">
      <formula>IF(J10&lt;0,"opcional","0")</formula>
    </cfRule>
  </conditionalFormatting>
  <conditionalFormatting sqref="J15">
    <cfRule type="cellIs" dxfId="320" priority="18" operator="lessThan">
      <formula>0</formula>
    </cfRule>
  </conditionalFormatting>
  <conditionalFormatting sqref="J15">
    <cfRule type="expression" dxfId="319" priority="17">
      <formula>IF(J15&lt;0,"opcional","0")</formula>
    </cfRule>
  </conditionalFormatting>
  <conditionalFormatting sqref="J20 N20">
    <cfRule type="cellIs" dxfId="318" priority="16" operator="lessThan">
      <formula>0</formula>
    </cfRule>
  </conditionalFormatting>
  <conditionalFormatting sqref="J20">
    <cfRule type="expression" dxfId="317" priority="15">
      <formula>IF(J20&lt;0,"opcional","0")</formula>
    </cfRule>
  </conditionalFormatting>
  <conditionalFormatting sqref="J17">
    <cfRule type="cellIs" dxfId="316" priority="14" operator="lessThan">
      <formula>0</formula>
    </cfRule>
  </conditionalFormatting>
  <conditionalFormatting sqref="J17">
    <cfRule type="expression" dxfId="315" priority="13">
      <formula>IF(J17&lt;0,"opcional","0")</formula>
    </cfRule>
  </conditionalFormatting>
  <conditionalFormatting sqref="J21">
    <cfRule type="cellIs" dxfId="314" priority="12" operator="lessThan">
      <formula>0</formula>
    </cfRule>
  </conditionalFormatting>
  <conditionalFormatting sqref="J21">
    <cfRule type="expression" dxfId="313" priority="11">
      <formula>IF(J21&lt;0,"opcional","0")</formula>
    </cfRule>
  </conditionalFormatting>
  <conditionalFormatting sqref="Q10 R12:V12 Q19:V19 Q13 V20">
    <cfRule type="cellIs" dxfId="312" priority="10" operator="lessThan">
      <formula>0</formula>
    </cfRule>
  </conditionalFormatting>
  <conditionalFormatting sqref="Q10 R12 Q19:R19 Q13">
    <cfRule type="expression" dxfId="311" priority="9">
      <formula>IF(Q10&lt;0,"opcional","0")</formula>
    </cfRule>
  </conditionalFormatting>
  <conditionalFormatting sqref="Q15">
    <cfRule type="cellIs" dxfId="310" priority="8" operator="lessThan">
      <formula>0</formula>
    </cfRule>
  </conditionalFormatting>
  <conditionalFormatting sqref="Q15">
    <cfRule type="expression" dxfId="309" priority="7">
      <formula>IF(Q15&lt;0,"opcional","0")</formula>
    </cfRule>
  </conditionalFormatting>
  <conditionalFormatting sqref="Q20 U20">
    <cfRule type="cellIs" dxfId="308" priority="6" operator="lessThan">
      <formula>0</formula>
    </cfRule>
  </conditionalFormatting>
  <conditionalFormatting sqref="Q20">
    <cfRule type="expression" dxfId="307" priority="5">
      <formula>IF(Q20&lt;0,"opcional","0")</formula>
    </cfRule>
  </conditionalFormatting>
  <conditionalFormatting sqref="Q17">
    <cfRule type="cellIs" dxfId="306" priority="4" operator="lessThan">
      <formula>0</formula>
    </cfRule>
  </conditionalFormatting>
  <conditionalFormatting sqref="Q17">
    <cfRule type="expression" dxfId="305" priority="3">
      <formula>IF(Q17&lt;0,"opcional","0")</formula>
    </cfRule>
  </conditionalFormatting>
  <conditionalFormatting sqref="Q21">
    <cfRule type="cellIs" dxfId="304" priority="2" operator="lessThan">
      <formula>0</formula>
    </cfRule>
  </conditionalFormatting>
  <conditionalFormatting sqref="Q21">
    <cfRule type="expression" dxfId="303" priority="1">
      <formula>IF(Q21&lt;0,"opcional","0")</formula>
    </cfRule>
  </conditionalFormatting>
  <hyperlinks>
    <hyperlink ref="Q13:V14" r:id="rId1" display="🔹  PLANILHA DT V1.2 - 2021+2020 (Com Atualizações)" xr:uid="{FDF34DC8-690E-AC4E-A93A-A867518387A9}"/>
  </hyperlinks>
  <pageMargins left="0.511811024" right="0.511811024" top="0.78740157499999996" bottom="0.78740157499999996" header="0.31496062000000002" footer="0.31496062000000002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09504-00ED-5647-9B1B-A23BC03F2DEC}">
  <sheetPr codeName="Planilha7">
    <tabColor theme="8" tint="-0.249977111117893"/>
  </sheetPr>
  <dimension ref="A1:BT391"/>
  <sheetViews>
    <sheetView showGridLines="0" showRowColHeaders="0" zoomScaleNormal="100" workbookViewId="0">
      <pane xSplit="1" topLeftCell="G1" activePane="topRight" state="frozen"/>
      <selection activeCell="S3" sqref="S3:T4"/>
      <selection pane="topRight" activeCell="Q17" sqref="Q17:V18"/>
    </sheetView>
  </sheetViews>
  <sheetFormatPr defaultColWidth="9.125" defaultRowHeight="15.75"/>
  <cols>
    <col min="1" max="1" width="12" style="112" customWidth="1"/>
    <col min="2" max="2" width="6.375" style="112" customWidth="1"/>
    <col min="3" max="8" width="8.875" style="112" customWidth="1"/>
    <col min="9" max="9" width="6.125" style="112" customWidth="1"/>
    <col min="10" max="15" width="8.875" style="112" customWidth="1"/>
    <col min="16" max="16" width="6.125" style="112" customWidth="1"/>
    <col min="17" max="22" width="8.875" style="112" customWidth="1"/>
    <col min="23" max="23" width="6" style="112" customWidth="1"/>
    <col min="24" max="24" width="2.5" style="112" customWidth="1"/>
    <col min="25" max="25" width="9.125" style="112"/>
    <col min="26" max="26" width="11.5" style="112" bestFit="1" customWidth="1"/>
    <col min="27" max="16384" width="9.125" style="112"/>
  </cols>
  <sheetData>
    <row r="1" spans="1:72" s="96" customFormat="1" ht="22.5" customHeight="1">
      <c r="A1" s="263"/>
      <c r="B1" s="427"/>
      <c r="C1" s="427"/>
      <c r="D1" s="427"/>
      <c r="E1" s="598"/>
      <c r="F1" s="598"/>
      <c r="G1" s="598"/>
      <c r="H1" s="598"/>
      <c r="I1" s="98"/>
      <c r="J1" s="428"/>
      <c r="K1" s="596"/>
      <c r="L1" s="596"/>
      <c r="M1" s="597"/>
      <c r="N1" s="597"/>
      <c r="O1" s="429"/>
      <c r="P1" s="99"/>
      <c r="Q1" s="430"/>
      <c r="R1" s="431"/>
      <c r="S1" s="426"/>
      <c r="T1" s="426"/>
      <c r="U1" s="426"/>
      <c r="V1" s="426"/>
      <c r="W1" s="426"/>
      <c r="X1" s="55"/>
      <c r="Y1" s="86">
        <v>0</v>
      </c>
      <c r="Z1" s="85">
        <f>Configurar!$B$14</f>
        <v>1000</v>
      </c>
      <c r="AA1" s="9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</row>
    <row r="2" spans="1:72" s="96" customFormat="1" ht="22.5" customHeight="1">
      <c r="A2" s="102"/>
      <c r="B2" s="103"/>
      <c r="C2" s="103"/>
      <c r="D2" s="103"/>
      <c r="E2" s="599"/>
      <c r="F2" s="599"/>
      <c r="G2" s="599"/>
      <c r="H2" s="599"/>
      <c r="I2" s="21"/>
      <c r="J2" s="428"/>
      <c r="K2" s="596"/>
      <c r="L2" s="596"/>
      <c r="M2" s="597"/>
      <c r="N2" s="597"/>
      <c r="O2" s="429"/>
      <c r="P2" s="99"/>
      <c r="Q2" s="423"/>
      <c r="R2" s="424"/>
      <c r="S2" s="424"/>
      <c r="T2" s="424"/>
      <c r="U2" s="424"/>
      <c r="V2" s="424"/>
      <c r="W2" s="425"/>
      <c r="X2" s="55"/>
      <c r="Y2" s="86">
        <v>0</v>
      </c>
      <c r="Z2" s="85">
        <f>Configurar!$B$14</f>
        <v>1000</v>
      </c>
      <c r="AA2" s="9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</row>
    <row r="3" spans="1:72" ht="17.100000000000001" customHeight="1">
      <c r="A3" s="510"/>
      <c r="B3" s="579"/>
      <c r="C3" s="580"/>
      <c r="D3" s="580"/>
      <c r="E3" s="580"/>
      <c r="F3" s="580"/>
      <c r="G3" s="581"/>
      <c r="H3" s="581"/>
      <c r="I3" s="581"/>
      <c r="J3" s="581"/>
      <c r="K3" s="586"/>
      <c r="L3" s="581"/>
      <c r="M3" s="581"/>
      <c r="N3" s="581"/>
      <c r="O3" s="432"/>
      <c r="P3" s="432"/>
      <c r="Q3" s="581"/>
      <c r="R3" s="581"/>
      <c r="S3" s="581"/>
      <c r="T3" s="442"/>
      <c r="U3" s="442"/>
      <c r="V3" s="442"/>
      <c r="W3" s="432"/>
      <c r="X3" s="55"/>
      <c r="Y3" s="86">
        <v>0</v>
      </c>
      <c r="Z3" s="85">
        <f>Configurar!$B$14</f>
        <v>1000</v>
      </c>
      <c r="AA3" s="9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96"/>
      <c r="BR3" s="96"/>
      <c r="BS3" s="96"/>
      <c r="BT3" s="96"/>
    </row>
    <row r="4" spans="1:72" ht="16.5" thickBot="1">
      <c r="A4" s="510"/>
      <c r="B4" s="433"/>
      <c r="C4" s="434"/>
      <c r="D4" s="434"/>
      <c r="E4" s="434"/>
      <c r="F4" s="434"/>
      <c r="G4" s="582"/>
      <c r="H4" s="582"/>
      <c r="I4" s="582"/>
      <c r="J4" s="582"/>
      <c r="K4" s="587"/>
      <c r="L4" s="435"/>
      <c r="M4" s="435"/>
      <c r="N4" s="435"/>
      <c r="O4" s="435"/>
      <c r="P4" s="582"/>
      <c r="Q4" s="582"/>
      <c r="R4" s="435"/>
      <c r="S4" s="435"/>
      <c r="T4" s="435"/>
      <c r="U4" s="435"/>
      <c r="V4" s="435"/>
      <c r="W4" s="435"/>
      <c r="X4" s="118"/>
      <c r="Y4" s="86">
        <v>0</v>
      </c>
      <c r="Z4" s="85">
        <f>Configurar!$B$14</f>
        <v>1000</v>
      </c>
      <c r="AA4" s="9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96"/>
      <c r="BR4" s="96"/>
      <c r="BS4" s="96"/>
      <c r="BT4" s="96"/>
    </row>
    <row r="5" spans="1:72" ht="15.95" customHeight="1" thickTop="1">
      <c r="A5" s="119"/>
      <c r="B5" s="397"/>
      <c r="C5" s="398"/>
      <c r="D5" s="399"/>
      <c r="E5" s="400"/>
      <c r="F5" s="400"/>
      <c r="G5" s="401"/>
      <c r="H5" s="402"/>
      <c r="I5" s="398"/>
      <c r="J5" s="403"/>
      <c r="K5" s="398"/>
      <c r="L5" s="404"/>
      <c r="M5" s="405"/>
      <c r="N5" s="406"/>
      <c r="O5" s="400"/>
      <c r="P5" s="583"/>
      <c r="Q5" s="583"/>
      <c r="R5" s="407"/>
      <c r="S5" s="407"/>
      <c r="T5" s="407"/>
      <c r="U5" s="407"/>
      <c r="V5" s="407"/>
      <c r="W5" s="408"/>
      <c r="X5" s="124"/>
      <c r="Y5" s="86">
        <v>0</v>
      </c>
      <c r="Z5" s="85">
        <f>Configurar!$B$14</f>
        <v>1000</v>
      </c>
      <c r="AA5" s="9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96"/>
      <c r="BR5" s="96"/>
      <c r="BS5" s="96"/>
      <c r="BT5" s="96"/>
    </row>
    <row r="6" spans="1:72" ht="15.95" customHeight="1">
      <c r="A6" s="119"/>
      <c r="B6" s="396"/>
      <c r="C6" s="388"/>
      <c r="D6" s="388"/>
      <c r="E6" s="389"/>
      <c r="F6" s="389"/>
      <c r="G6" s="390"/>
      <c r="H6" s="584" t="s">
        <v>120</v>
      </c>
      <c r="I6" s="584"/>
      <c r="J6" s="584"/>
      <c r="K6" s="584"/>
      <c r="L6" s="584"/>
      <c r="M6" s="584"/>
      <c r="N6" s="584"/>
      <c r="O6" s="584"/>
      <c r="P6" s="584"/>
      <c r="Q6" s="584"/>
      <c r="R6" s="395"/>
      <c r="S6" s="395"/>
      <c r="T6" s="395"/>
      <c r="U6" s="395"/>
      <c r="V6" s="395"/>
      <c r="W6" s="409"/>
      <c r="X6" s="55"/>
      <c r="Y6" s="86">
        <v>0</v>
      </c>
      <c r="Z6" s="85">
        <f>Configurar!$B$14</f>
        <v>1000</v>
      </c>
      <c r="AA6" s="9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96"/>
      <c r="BR6" s="96"/>
      <c r="BS6" s="96"/>
      <c r="BT6" s="96"/>
    </row>
    <row r="7" spans="1:72" ht="15.95" customHeight="1">
      <c r="A7" s="119"/>
      <c r="B7" s="396"/>
      <c r="C7" s="388"/>
      <c r="D7" s="388"/>
      <c r="E7" s="389"/>
      <c r="F7" s="389"/>
      <c r="G7" s="390"/>
      <c r="H7" s="584"/>
      <c r="I7" s="584"/>
      <c r="J7" s="584"/>
      <c r="K7" s="584"/>
      <c r="L7" s="584"/>
      <c r="M7" s="584"/>
      <c r="N7" s="584"/>
      <c r="O7" s="584"/>
      <c r="P7" s="584"/>
      <c r="Q7" s="584"/>
      <c r="R7" s="395"/>
      <c r="S7" s="395"/>
      <c r="T7" s="395"/>
      <c r="U7" s="395"/>
      <c r="V7" s="395"/>
      <c r="W7" s="409"/>
      <c r="X7" s="55"/>
      <c r="Y7" s="86">
        <v>0</v>
      </c>
      <c r="Z7" s="85">
        <f>Configurar!$B$14</f>
        <v>1000</v>
      </c>
      <c r="AA7" s="9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96"/>
      <c r="BR7" s="96"/>
      <c r="BS7" s="96"/>
      <c r="BT7" s="96"/>
    </row>
    <row r="8" spans="1:72" ht="23.1" customHeight="1">
      <c r="A8" s="119"/>
      <c r="B8" s="396"/>
      <c r="C8" s="388"/>
      <c r="D8" s="388"/>
      <c r="E8" s="389"/>
      <c r="F8" s="389"/>
      <c r="G8" s="390"/>
      <c r="H8" s="585" t="s">
        <v>105</v>
      </c>
      <c r="I8" s="585"/>
      <c r="J8" s="585"/>
      <c r="K8" s="585"/>
      <c r="L8" s="585"/>
      <c r="M8" s="585"/>
      <c r="N8" s="585"/>
      <c r="O8" s="585"/>
      <c r="P8" s="585"/>
      <c r="Q8" s="585"/>
      <c r="R8" s="395"/>
      <c r="S8" s="395"/>
      <c r="T8" s="395"/>
      <c r="U8" s="395"/>
      <c r="V8" s="395"/>
      <c r="W8" s="409"/>
      <c r="X8" s="55"/>
      <c r="Y8" s="86">
        <v>0</v>
      </c>
      <c r="Z8" s="85">
        <f>Configurar!$B$14</f>
        <v>1000</v>
      </c>
      <c r="AA8" s="9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96"/>
      <c r="BR8" s="96"/>
      <c r="BS8" s="96"/>
      <c r="BT8" s="96"/>
    </row>
    <row r="9" spans="1:72" ht="15.95" customHeight="1">
      <c r="A9" s="119"/>
      <c r="B9" s="396"/>
      <c r="C9" s="388"/>
      <c r="D9" s="388"/>
      <c r="E9" s="389"/>
      <c r="F9" s="389"/>
      <c r="G9" s="390"/>
      <c r="H9" s="391"/>
      <c r="I9" s="388"/>
      <c r="J9" s="392"/>
      <c r="K9" s="388"/>
      <c r="L9" s="387"/>
      <c r="M9" s="393"/>
      <c r="N9" s="394"/>
      <c r="O9" s="389"/>
      <c r="P9" s="443"/>
      <c r="Q9" s="443"/>
      <c r="R9" s="395"/>
      <c r="S9" s="395"/>
      <c r="T9" s="395"/>
      <c r="U9" s="395"/>
      <c r="V9" s="395"/>
      <c r="W9" s="409"/>
      <c r="X9" s="55"/>
      <c r="Y9" s="86">
        <v>0</v>
      </c>
      <c r="Z9" s="85">
        <f>Configurar!$B$14</f>
        <v>1000</v>
      </c>
      <c r="AA9" s="9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96"/>
      <c r="BR9" s="96"/>
      <c r="BS9" s="96"/>
      <c r="BT9" s="96"/>
    </row>
    <row r="10" spans="1:72" ht="15.95" customHeight="1">
      <c r="A10" s="119"/>
      <c r="B10" s="396"/>
      <c r="C10" s="588"/>
      <c r="D10" s="588"/>
      <c r="E10" s="588"/>
      <c r="F10" s="588"/>
      <c r="G10" s="588"/>
      <c r="H10" s="588"/>
      <c r="I10" s="446"/>
      <c r="J10" s="588"/>
      <c r="K10" s="588"/>
      <c r="L10" s="588"/>
      <c r="M10" s="588"/>
      <c r="N10" s="588"/>
      <c r="O10" s="588"/>
      <c r="P10" s="447"/>
      <c r="Q10" s="588" t="s">
        <v>119</v>
      </c>
      <c r="R10" s="588"/>
      <c r="S10" s="588"/>
      <c r="T10" s="588"/>
      <c r="U10" s="588"/>
      <c r="V10" s="588"/>
      <c r="W10" s="409"/>
      <c r="X10" s="55"/>
      <c r="Y10" s="86">
        <v>0</v>
      </c>
      <c r="Z10" s="85">
        <f>Configurar!$B$14</f>
        <v>1000</v>
      </c>
      <c r="AA10" s="9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96"/>
      <c r="BR10" s="96"/>
      <c r="BS10" s="96"/>
      <c r="BT10" s="96"/>
    </row>
    <row r="11" spans="1:72" ht="15.95" customHeight="1">
      <c r="A11" s="119"/>
      <c r="B11" s="396"/>
      <c r="C11" s="588"/>
      <c r="D11" s="588"/>
      <c r="E11" s="588"/>
      <c r="F11" s="588"/>
      <c r="G11" s="588"/>
      <c r="H11" s="588"/>
      <c r="I11" s="446"/>
      <c r="J11" s="588"/>
      <c r="K11" s="588"/>
      <c r="L11" s="588"/>
      <c r="M11" s="588"/>
      <c r="N11" s="588"/>
      <c r="O11" s="588"/>
      <c r="P11" s="447"/>
      <c r="Q11" s="588"/>
      <c r="R11" s="588"/>
      <c r="S11" s="588"/>
      <c r="T11" s="588"/>
      <c r="U11" s="588"/>
      <c r="V11" s="588"/>
      <c r="W11" s="409"/>
      <c r="X11" s="55"/>
      <c r="Y11" s="86">
        <v>0</v>
      </c>
      <c r="Z11" s="85">
        <f>Configurar!$B$14</f>
        <v>1000</v>
      </c>
      <c r="AA11" s="9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96"/>
      <c r="BR11" s="96"/>
      <c r="BS11" s="96"/>
      <c r="BT11" s="96"/>
    </row>
    <row r="12" spans="1:72" ht="15.95" customHeight="1">
      <c r="A12" s="119"/>
      <c r="B12" s="396"/>
      <c r="C12" s="55"/>
      <c r="D12" s="388"/>
      <c r="E12" s="389"/>
      <c r="F12" s="389"/>
      <c r="G12" s="390"/>
      <c r="H12" s="391"/>
      <c r="I12" s="388"/>
      <c r="J12" s="55"/>
      <c r="K12" s="388"/>
      <c r="L12" s="389"/>
      <c r="M12" s="389"/>
      <c r="N12" s="390"/>
      <c r="O12" s="391"/>
      <c r="P12" s="443"/>
      <c r="Q12" s="55"/>
      <c r="R12" s="388"/>
      <c r="S12" s="389"/>
      <c r="T12" s="389"/>
      <c r="U12" s="390"/>
      <c r="V12" s="391"/>
      <c r="W12" s="409"/>
      <c r="X12" s="55"/>
      <c r="Y12" s="86">
        <v>0</v>
      </c>
      <c r="Z12" s="85">
        <f>Configurar!$B$14</f>
        <v>1000</v>
      </c>
      <c r="AA12" s="9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96"/>
      <c r="BR12" s="96"/>
      <c r="BS12" s="96"/>
      <c r="BT12" s="96"/>
    </row>
    <row r="13" spans="1:72" ht="15.95" customHeight="1">
      <c r="A13" s="119"/>
      <c r="B13" s="396"/>
      <c r="C13" s="592"/>
      <c r="D13" s="592"/>
      <c r="E13" s="592"/>
      <c r="F13" s="592"/>
      <c r="G13" s="592"/>
      <c r="H13" s="592"/>
      <c r="I13" s="448"/>
      <c r="J13" s="592"/>
      <c r="K13" s="592"/>
      <c r="L13" s="592"/>
      <c r="M13" s="592"/>
      <c r="N13" s="592"/>
      <c r="O13" s="592"/>
      <c r="P13" s="449"/>
      <c r="Q13" s="592" t="s">
        <v>118</v>
      </c>
      <c r="R13" s="592"/>
      <c r="S13" s="592"/>
      <c r="T13" s="592"/>
      <c r="U13" s="592"/>
      <c r="V13" s="592"/>
      <c r="W13" s="409"/>
      <c r="X13" s="55"/>
      <c r="Y13" s="86">
        <v>0</v>
      </c>
      <c r="Z13" s="85">
        <f>Configurar!$B$14</f>
        <v>1000</v>
      </c>
      <c r="AA13" s="9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96"/>
      <c r="BR13" s="96"/>
      <c r="BS13" s="96"/>
      <c r="BT13" s="96"/>
    </row>
    <row r="14" spans="1:72" ht="15.95" customHeight="1">
      <c r="A14" s="119"/>
      <c r="B14" s="396"/>
      <c r="C14" s="593"/>
      <c r="D14" s="593"/>
      <c r="E14" s="593"/>
      <c r="F14" s="593"/>
      <c r="G14" s="593"/>
      <c r="H14" s="593"/>
      <c r="I14" s="448"/>
      <c r="J14" s="593"/>
      <c r="K14" s="593"/>
      <c r="L14" s="593"/>
      <c r="M14" s="593"/>
      <c r="N14" s="593"/>
      <c r="O14" s="593"/>
      <c r="P14" s="449"/>
      <c r="Q14" s="593"/>
      <c r="R14" s="593"/>
      <c r="S14" s="593"/>
      <c r="T14" s="593"/>
      <c r="U14" s="593"/>
      <c r="V14" s="593"/>
      <c r="W14" s="409"/>
      <c r="X14" s="55"/>
      <c r="Y14" s="86">
        <v>0</v>
      </c>
      <c r="Z14" s="85">
        <f>Configurar!$B$14</f>
        <v>1000</v>
      </c>
      <c r="AA14" s="9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96"/>
      <c r="BR14" s="96"/>
      <c r="BS14" s="96"/>
      <c r="BT14" s="96"/>
    </row>
    <row r="15" spans="1:72" ht="15.95" customHeight="1">
      <c r="A15" s="119"/>
      <c r="B15" s="396"/>
      <c r="C15" s="594"/>
      <c r="D15" s="594"/>
      <c r="E15" s="594"/>
      <c r="F15" s="594"/>
      <c r="G15" s="594"/>
      <c r="H15" s="594"/>
      <c r="I15" s="448"/>
      <c r="J15" s="594"/>
      <c r="K15" s="594"/>
      <c r="L15" s="594"/>
      <c r="M15" s="594"/>
      <c r="N15" s="594"/>
      <c r="O15" s="594"/>
      <c r="P15" s="449"/>
      <c r="Q15" s="594"/>
      <c r="R15" s="594"/>
      <c r="S15" s="594"/>
      <c r="T15" s="594"/>
      <c r="U15" s="594"/>
      <c r="V15" s="594"/>
      <c r="W15" s="409"/>
      <c r="X15" s="55"/>
      <c r="Y15" s="86">
        <v>0</v>
      </c>
      <c r="Z15" s="85">
        <f>Configurar!$B$14</f>
        <v>1000</v>
      </c>
      <c r="AA15" s="9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96"/>
      <c r="BR15" s="96"/>
      <c r="BS15" s="96"/>
      <c r="BT15" s="96"/>
    </row>
    <row r="16" spans="1:72" ht="15.95" customHeight="1">
      <c r="A16" s="119"/>
      <c r="B16" s="396"/>
      <c r="C16" s="594"/>
      <c r="D16" s="594"/>
      <c r="E16" s="594"/>
      <c r="F16" s="594"/>
      <c r="G16" s="594"/>
      <c r="H16" s="594"/>
      <c r="I16" s="448"/>
      <c r="J16" s="594"/>
      <c r="K16" s="594"/>
      <c r="L16" s="594"/>
      <c r="M16" s="594"/>
      <c r="N16" s="594"/>
      <c r="O16" s="594"/>
      <c r="P16" s="449"/>
      <c r="Q16" s="594"/>
      <c r="R16" s="594"/>
      <c r="S16" s="594"/>
      <c r="T16" s="594"/>
      <c r="U16" s="594"/>
      <c r="V16" s="594"/>
      <c r="W16" s="409"/>
      <c r="X16" s="55"/>
      <c r="Y16" s="86">
        <v>0</v>
      </c>
      <c r="Z16" s="85">
        <f>Configurar!$B$14</f>
        <v>1000</v>
      </c>
      <c r="AA16" s="9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96"/>
      <c r="BR16" s="96"/>
      <c r="BS16" s="96"/>
      <c r="BT16" s="96"/>
    </row>
    <row r="17" spans="1:72" ht="15.95" customHeight="1">
      <c r="A17" s="119"/>
      <c r="B17" s="396"/>
      <c r="C17" s="595"/>
      <c r="D17" s="595"/>
      <c r="E17" s="595"/>
      <c r="F17" s="595"/>
      <c r="G17" s="595"/>
      <c r="H17" s="595"/>
      <c r="I17" s="448"/>
      <c r="J17" s="595"/>
      <c r="K17" s="595"/>
      <c r="L17" s="595"/>
      <c r="M17" s="595"/>
      <c r="N17" s="595"/>
      <c r="O17" s="595"/>
      <c r="P17" s="449"/>
      <c r="Q17" s="595"/>
      <c r="R17" s="595"/>
      <c r="S17" s="595"/>
      <c r="T17" s="595"/>
      <c r="U17" s="595"/>
      <c r="V17" s="595"/>
      <c r="W17" s="409"/>
      <c r="X17" s="55"/>
      <c r="Y17" s="86">
        <v>0</v>
      </c>
      <c r="Z17" s="85">
        <f>Configurar!$B$14</f>
        <v>1000</v>
      </c>
      <c r="AA17" s="9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96"/>
      <c r="BR17" s="96"/>
      <c r="BS17" s="96"/>
      <c r="BT17" s="96"/>
    </row>
    <row r="18" spans="1:72" ht="15.95" customHeight="1">
      <c r="A18" s="119"/>
      <c r="B18" s="396"/>
      <c r="C18" s="592"/>
      <c r="D18" s="592"/>
      <c r="E18" s="592"/>
      <c r="F18" s="592"/>
      <c r="G18" s="592"/>
      <c r="H18" s="592"/>
      <c r="I18" s="448"/>
      <c r="J18" s="592"/>
      <c r="K18" s="592"/>
      <c r="L18" s="592"/>
      <c r="M18" s="592"/>
      <c r="N18" s="592"/>
      <c r="O18" s="592"/>
      <c r="P18" s="450"/>
      <c r="Q18" s="592"/>
      <c r="R18" s="592"/>
      <c r="S18" s="592"/>
      <c r="T18" s="592"/>
      <c r="U18" s="592"/>
      <c r="V18" s="592"/>
      <c r="W18" s="409"/>
      <c r="X18" s="55"/>
      <c r="Y18" s="86">
        <v>0</v>
      </c>
      <c r="Z18" s="85">
        <f>Configurar!$B$14</f>
        <v>1000</v>
      </c>
      <c r="AA18" s="9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96"/>
      <c r="BR18" s="96"/>
      <c r="BS18" s="96"/>
      <c r="BT18" s="96"/>
    </row>
    <row r="19" spans="1:72" ht="15.95" customHeight="1">
      <c r="A19" s="119"/>
      <c r="B19" s="396"/>
      <c r="C19" s="451"/>
      <c r="D19" s="451"/>
      <c r="E19" s="452"/>
      <c r="F19" s="452"/>
      <c r="G19" s="451"/>
      <c r="H19" s="453"/>
      <c r="I19" s="448"/>
      <c r="J19" s="451"/>
      <c r="K19" s="451"/>
      <c r="L19" s="452"/>
      <c r="M19" s="452"/>
      <c r="N19" s="451"/>
      <c r="O19" s="453"/>
      <c r="P19" s="449"/>
      <c r="Q19" s="451"/>
      <c r="R19" s="451"/>
      <c r="S19" s="452"/>
      <c r="T19" s="452"/>
      <c r="U19" s="451"/>
      <c r="V19" s="453"/>
      <c r="W19" s="409"/>
      <c r="X19" s="55"/>
      <c r="Y19" s="86">
        <v>0</v>
      </c>
      <c r="Z19" s="85">
        <f>Configurar!$B$14</f>
        <v>1000</v>
      </c>
      <c r="AA19" s="9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96"/>
      <c r="BR19" s="96"/>
      <c r="BS19" s="96"/>
      <c r="BT19" s="96"/>
    </row>
    <row r="20" spans="1:72" ht="15.95" customHeight="1">
      <c r="A20" s="119"/>
      <c r="B20" s="396"/>
      <c r="C20" s="453"/>
      <c r="D20" s="453"/>
      <c r="E20" s="453"/>
      <c r="F20" s="453"/>
      <c r="G20" s="451"/>
      <c r="H20" s="453"/>
      <c r="I20" s="448"/>
      <c r="J20" s="453"/>
      <c r="K20" s="453"/>
      <c r="L20" s="453"/>
      <c r="M20" s="453"/>
      <c r="N20" s="451"/>
      <c r="O20" s="453"/>
      <c r="P20" s="449"/>
      <c r="Q20" s="453"/>
      <c r="R20" s="453"/>
      <c r="S20" s="453"/>
      <c r="T20" s="453"/>
      <c r="U20" s="451"/>
      <c r="V20" s="453"/>
      <c r="W20" s="409"/>
      <c r="X20" s="55"/>
      <c r="Y20" s="86">
        <v>0</v>
      </c>
      <c r="Z20" s="85">
        <f>Configurar!$B$14</f>
        <v>1000</v>
      </c>
      <c r="AA20" s="9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96"/>
      <c r="BR20" s="96"/>
      <c r="BS20" s="96"/>
      <c r="BT20" s="96"/>
    </row>
    <row r="21" spans="1:72" ht="15.95" customHeight="1">
      <c r="A21" s="119"/>
      <c r="B21" s="396"/>
      <c r="C21" s="592"/>
      <c r="D21" s="592"/>
      <c r="E21" s="592"/>
      <c r="F21" s="592"/>
      <c r="G21" s="592"/>
      <c r="H21" s="592"/>
      <c r="I21" s="448"/>
      <c r="J21" s="577"/>
      <c r="K21" s="577"/>
      <c r="L21" s="577"/>
      <c r="M21" s="577"/>
      <c r="N21" s="577"/>
      <c r="O21" s="577"/>
      <c r="P21" s="449"/>
      <c r="Q21" s="578"/>
      <c r="R21" s="578"/>
      <c r="S21" s="578"/>
      <c r="T21" s="578"/>
      <c r="U21" s="578"/>
      <c r="V21" s="578"/>
      <c r="W21" s="409"/>
      <c r="X21" s="55"/>
      <c r="Y21" s="95"/>
      <c r="Z21" s="95"/>
      <c r="AA21" s="9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96"/>
      <c r="BR21" s="96"/>
      <c r="BS21" s="96"/>
      <c r="BT21" s="96"/>
    </row>
    <row r="22" spans="1:72" ht="15.95" customHeight="1">
      <c r="A22" s="119"/>
      <c r="B22" s="396"/>
      <c r="C22" s="592"/>
      <c r="D22" s="592"/>
      <c r="E22" s="592"/>
      <c r="F22" s="592"/>
      <c r="G22" s="592"/>
      <c r="H22" s="592"/>
      <c r="I22" s="448"/>
      <c r="J22" s="577"/>
      <c r="K22" s="577"/>
      <c r="L22" s="577"/>
      <c r="M22" s="577"/>
      <c r="N22" s="577"/>
      <c r="O22" s="577"/>
      <c r="P22" s="452"/>
      <c r="Q22" s="578"/>
      <c r="R22" s="578"/>
      <c r="S22" s="578"/>
      <c r="T22" s="578"/>
      <c r="U22" s="578"/>
      <c r="V22" s="578"/>
      <c r="W22" s="409"/>
      <c r="X22" s="55"/>
      <c r="Y22" s="95"/>
      <c r="Z22" s="95"/>
      <c r="AA22" s="9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96"/>
      <c r="BR22" s="96"/>
      <c r="BS22" s="96"/>
      <c r="BT22" s="96"/>
    </row>
    <row r="23" spans="1:72" ht="15.95" customHeight="1">
      <c r="A23" s="119"/>
      <c r="B23" s="396"/>
      <c r="C23" s="417"/>
      <c r="D23" s="417"/>
      <c r="E23" s="417"/>
      <c r="F23" s="417"/>
      <c r="G23" s="417"/>
      <c r="H23" s="391"/>
      <c r="I23" s="388"/>
      <c r="J23" s="392"/>
      <c r="K23" s="388"/>
      <c r="L23" s="387"/>
      <c r="M23" s="393"/>
      <c r="N23" s="394"/>
      <c r="O23" s="389"/>
      <c r="P23" s="443"/>
      <c r="Q23" s="443"/>
      <c r="R23" s="395"/>
      <c r="S23" s="395"/>
      <c r="T23" s="395"/>
      <c r="U23" s="395"/>
      <c r="V23" s="395"/>
      <c r="W23" s="409"/>
      <c r="X23" s="55"/>
      <c r="Y23" s="95"/>
      <c r="Z23" s="95"/>
      <c r="AA23" s="9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96"/>
      <c r="BR23" s="96"/>
      <c r="BS23" s="96"/>
      <c r="BT23" s="96"/>
    </row>
    <row r="24" spans="1:72" ht="15.95" customHeight="1">
      <c r="A24" s="119"/>
      <c r="B24" s="396"/>
      <c r="C24" s="417"/>
      <c r="D24" s="417"/>
      <c r="E24" s="417"/>
      <c r="F24" s="417"/>
      <c r="G24" s="417"/>
      <c r="H24" s="391"/>
      <c r="I24" s="388"/>
      <c r="J24" s="392"/>
      <c r="K24" s="388"/>
      <c r="L24" s="387"/>
      <c r="M24" s="393"/>
      <c r="N24" s="394"/>
      <c r="O24" s="389"/>
      <c r="P24" s="443"/>
      <c r="Q24" s="443"/>
      <c r="R24" s="395"/>
      <c r="S24" s="395"/>
      <c r="T24" s="395"/>
      <c r="U24" s="395"/>
      <c r="V24" s="395"/>
      <c r="W24" s="409"/>
      <c r="X24" s="55"/>
      <c r="Y24" s="95"/>
      <c r="Z24" s="95"/>
      <c r="AA24" s="9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96"/>
      <c r="BR24" s="96"/>
      <c r="BS24" s="96"/>
      <c r="BT24" s="96"/>
    </row>
    <row r="25" spans="1:72" ht="15.95" customHeight="1">
      <c r="A25" s="119"/>
      <c r="B25" s="396"/>
      <c r="C25" s="417"/>
      <c r="D25" s="417"/>
      <c r="E25" s="417"/>
      <c r="F25" s="417"/>
      <c r="G25" s="417"/>
      <c r="H25" s="391"/>
      <c r="I25" s="388"/>
      <c r="J25" s="392"/>
      <c r="K25" s="388"/>
      <c r="L25" s="387"/>
      <c r="M25" s="393"/>
      <c r="N25" s="394"/>
      <c r="O25" s="389"/>
      <c r="P25" s="443"/>
      <c r="Q25" s="443"/>
      <c r="R25" s="395"/>
      <c r="S25" s="395"/>
      <c r="T25" s="395"/>
      <c r="U25" s="395"/>
      <c r="V25" s="395"/>
      <c r="W25" s="409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96"/>
      <c r="BR25" s="96"/>
      <c r="BS25" s="96"/>
      <c r="BT25" s="96"/>
    </row>
    <row r="26" spans="1:72" ht="15.95" customHeight="1">
      <c r="A26" s="119"/>
      <c r="B26" s="396"/>
      <c r="C26" s="417"/>
      <c r="D26" s="417"/>
      <c r="E26" s="417"/>
      <c r="F26" s="417"/>
      <c r="G26" s="417"/>
      <c r="H26" s="391"/>
      <c r="I26" s="388"/>
      <c r="J26" s="392"/>
      <c r="K26" s="388"/>
      <c r="L26" s="387"/>
      <c r="M26" s="393"/>
      <c r="N26" s="394"/>
      <c r="O26" s="389"/>
      <c r="P26" s="443"/>
      <c r="Q26" s="443"/>
      <c r="R26" s="395"/>
      <c r="S26" s="395"/>
      <c r="T26" s="395"/>
      <c r="U26" s="395"/>
      <c r="V26" s="395"/>
      <c r="W26" s="409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96"/>
      <c r="BR26" s="96"/>
      <c r="BS26" s="96"/>
      <c r="BT26" s="96"/>
    </row>
    <row r="27" spans="1:72" ht="15.95" customHeight="1">
      <c r="A27" s="119"/>
      <c r="B27" s="396"/>
      <c r="C27" s="388"/>
      <c r="D27" s="388"/>
      <c r="E27" s="389"/>
      <c r="F27" s="389"/>
      <c r="G27" s="390"/>
      <c r="H27" s="391"/>
      <c r="I27" s="388"/>
      <c r="J27" s="392"/>
      <c r="K27" s="388"/>
      <c r="L27" s="387"/>
      <c r="M27" s="393"/>
      <c r="N27" s="394"/>
      <c r="O27" s="389"/>
      <c r="P27" s="591"/>
      <c r="Q27" s="591"/>
      <c r="R27" s="395"/>
      <c r="S27" s="395"/>
      <c r="T27" s="395"/>
      <c r="U27" s="395"/>
      <c r="V27" s="395"/>
      <c r="W27" s="409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96"/>
      <c r="BR27" s="96"/>
      <c r="BS27" s="96"/>
      <c r="BT27" s="96"/>
    </row>
    <row r="28" spans="1:72" s="96" customFormat="1" ht="15.95" customHeight="1" thickBot="1">
      <c r="A28" s="137"/>
      <c r="B28" s="410"/>
      <c r="C28" s="411"/>
      <c r="D28" s="411"/>
      <c r="E28" s="411"/>
      <c r="F28" s="411"/>
      <c r="G28" s="411"/>
      <c r="H28" s="411"/>
      <c r="I28" s="411"/>
      <c r="J28" s="411"/>
      <c r="K28" s="590"/>
      <c r="L28" s="590"/>
      <c r="M28" s="412"/>
      <c r="N28" s="413"/>
      <c r="O28" s="414"/>
      <c r="P28" s="589"/>
      <c r="Q28" s="589"/>
      <c r="R28" s="415"/>
      <c r="S28" s="415"/>
      <c r="T28" s="415"/>
      <c r="U28" s="415"/>
      <c r="V28" s="415"/>
      <c r="W28" s="416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</row>
    <row r="29" spans="1:72" s="96" customFormat="1" ht="24" customHeight="1" thickTop="1">
      <c r="A29" s="149"/>
      <c r="B29" s="572"/>
      <c r="C29" s="573"/>
      <c r="D29" s="573"/>
      <c r="E29" s="573"/>
      <c r="F29" s="573"/>
      <c r="G29" s="573"/>
      <c r="H29" s="574"/>
      <c r="I29" s="574"/>
      <c r="J29" s="575"/>
      <c r="K29" s="575"/>
      <c r="L29" s="576"/>
      <c r="M29" s="576"/>
      <c r="N29" s="576"/>
      <c r="O29" s="576"/>
      <c r="P29" s="576"/>
      <c r="Q29" s="576"/>
      <c r="R29" s="569"/>
      <c r="S29" s="569"/>
      <c r="T29" s="569"/>
      <c r="U29" s="569"/>
      <c r="V29" s="569"/>
      <c r="W29" s="570"/>
      <c r="X29" s="55"/>
      <c r="Y29" s="151"/>
      <c r="Z29" s="151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</row>
    <row r="30" spans="1:72" s="96" customFormat="1" ht="15" customHeight="1">
      <c r="A30" s="571"/>
      <c r="B30" s="438"/>
      <c r="C30" s="439"/>
      <c r="D30" s="439"/>
      <c r="E30" s="439"/>
      <c r="F30" s="439"/>
      <c r="G30" s="439"/>
      <c r="H30" s="440"/>
      <c r="I30" s="440"/>
      <c r="J30" s="440"/>
      <c r="K30" s="440"/>
      <c r="L30" s="441"/>
      <c r="M30" s="441"/>
      <c r="N30" s="441"/>
      <c r="O30" s="436"/>
      <c r="P30" s="436"/>
      <c r="Q30" s="436"/>
      <c r="R30" s="444"/>
      <c r="S30" s="437"/>
      <c r="T30" s="437"/>
      <c r="U30" s="437"/>
      <c r="V30" s="437"/>
      <c r="W30" s="437"/>
      <c r="X30" s="55"/>
      <c r="Y30" s="151"/>
      <c r="Z30" s="151"/>
      <c r="AA30" s="151"/>
      <c r="AB30" s="151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</row>
    <row r="31" spans="1:72" s="96" customFormat="1" ht="15" customHeight="1">
      <c r="A31" s="571"/>
      <c r="B31" s="438"/>
      <c r="C31" s="439"/>
      <c r="D31" s="439"/>
      <c r="E31" s="439"/>
      <c r="F31" s="439"/>
      <c r="G31" s="439"/>
      <c r="H31" s="440"/>
      <c r="I31" s="440"/>
      <c r="J31" s="440"/>
      <c r="K31" s="440"/>
      <c r="L31" s="441"/>
      <c r="M31" s="441"/>
      <c r="N31" s="441"/>
      <c r="O31" s="436"/>
      <c r="P31" s="436"/>
      <c r="Q31" s="436"/>
      <c r="R31" s="437"/>
      <c r="S31" s="437"/>
      <c r="T31" s="437"/>
      <c r="U31" s="437"/>
      <c r="V31" s="437"/>
      <c r="W31" s="437"/>
      <c r="X31" s="55"/>
      <c r="Y31" s="151"/>
      <c r="Z31" s="151"/>
      <c r="AA31" s="151"/>
      <c r="AB31" s="151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</row>
    <row r="32" spans="1:72" s="96" customFormat="1" ht="18.75" customHeight="1">
      <c r="A32" s="571"/>
      <c r="B32" s="445"/>
      <c r="C32" s="439"/>
      <c r="D32" s="439"/>
      <c r="E32" s="439"/>
      <c r="F32" s="439"/>
      <c r="G32" s="439"/>
      <c r="H32" s="440"/>
      <c r="I32" s="440"/>
      <c r="J32" s="440"/>
      <c r="K32" s="440"/>
      <c r="L32" s="441"/>
      <c r="M32" s="441"/>
      <c r="N32" s="441"/>
      <c r="O32" s="436"/>
      <c r="P32" s="436"/>
      <c r="Q32" s="436"/>
      <c r="R32" s="437"/>
      <c r="S32" s="437"/>
      <c r="T32" s="437"/>
      <c r="U32" s="437"/>
      <c r="V32" s="437"/>
      <c r="W32" s="437"/>
      <c r="X32" s="55"/>
      <c r="Y32" s="151"/>
      <c r="Z32" s="151"/>
      <c r="AA32" s="151"/>
      <c r="AB32" s="151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</row>
    <row r="33" spans="1:68" s="96" customFormat="1" ht="19.5" customHeight="1">
      <c r="A33" s="571"/>
      <c r="B33" s="439"/>
      <c r="C33" s="439"/>
      <c r="D33" s="439"/>
      <c r="E33" s="439"/>
      <c r="F33" s="439"/>
      <c r="G33" s="439"/>
      <c r="H33" s="440"/>
      <c r="I33" s="440"/>
      <c r="J33" s="440"/>
      <c r="K33" s="440"/>
      <c r="L33" s="441"/>
      <c r="M33" s="441"/>
      <c r="N33" s="441"/>
      <c r="O33" s="436"/>
      <c r="P33" s="436"/>
      <c r="Q33" s="436"/>
      <c r="R33" s="437"/>
      <c r="S33" s="437"/>
      <c r="T33" s="437"/>
      <c r="U33" s="437"/>
      <c r="V33" s="437"/>
      <c r="W33" s="437"/>
      <c r="X33" s="55"/>
      <c r="Y33" s="151"/>
      <c r="Z33" s="151"/>
      <c r="AA33" s="151"/>
      <c r="AB33" s="151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</row>
    <row r="34" spans="1:68" s="96" customFormat="1" ht="25.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23"/>
      <c r="L34" s="523"/>
      <c r="M34" s="386"/>
      <c r="N34" s="154"/>
      <c r="O34" s="154"/>
      <c r="P34" s="154"/>
      <c r="Q34" s="154"/>
      <c r="R34" s="154"/>
      <c r="S34" s="154"/>
      <c r="T34" s="154"/>
      <c r="U34" s="154"/>
      <c r="V34" s="154"/>
      <c r="W34" s="55"/>
      <c r="X34" s="55"/>
      <c r="Y34" s="55"/>
      <c r="Z34" s="55"/>
      <c r="AA34" s="151"/>
      <c r="AB34" s="151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</row>
    <row r="35" spans="1:68" s="96" customFormat="1">
      <c r="A35" s="55"/>
      <c r="B35" s="63"/>
      <c r="C35" s="63"/>
      <c r="D35" s="63"/>
      <c r="E35" s="64"/>
      <c r="F35" s="64"/>
      <c r="G35" s="64"/>
      <c r="H35" s="64"/>
      <c r="I35" s="64"/>
      <c r="J35" s="64"/>
      <c r="K35" s="64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151"/>
      <c r="AB35" s="151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</row>
    <row r="36" spans="1:68" s="96" customFormat="1">
      <c r="A36" s="157"/>
      <c r="B36" s="68"/>
      <c r="C36" s="68"/>
      <c r="D36" s="68"/>
      <c r="E36" s="68"/>
      <c r="F36" s="68"/>
      <c r="G36" s="68"/>
      <c r="H36" s="68"/>
      <c r="I36" s="68"/>
      <c r="J36" s="64"/>
      <c r="K36" s="64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151"/>
      <c r="AB36" s="151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</row>
    <row r="37" spans="1:68" s="55" customFormat="1">
      <c r="B37" s="68"/>
      <c r="C37" s="68"/>
      <c r="D37" s="68"/>
      <c r="E37" s="68"/>
      <c r="F37" s="68"/>
      <c r="G37" s="68"/>
      <c r="H37" s="64"/>
      <c r="I37" s="64"/>
      <c r="J37" s="64"/>
      <c r="K37" s="64"/>
      <c r="AA37" s="151"/>
      <c r="AB37" s="151"/>
    </row>
    <row r="38" spans="1:68" s="55" customFormat="1">
      <c r="B38" s="69"/>
      <c r="C38" s="69"/>
      <c r="D38" s="69"/>
      <c r="E38" s="64"/>
      <c r="F38" s="64"/>
      <c r="G38" s="64"/>
      <c r="H38" s="64"/>
      <c r="I38" s="64"/>
      <c r="J38" s="64"/>
      <c r="K38" s="64"/>
      <c r="AA38" s="151"/>
      <c r="AB38" s="151"/>
    </row>
    <row r="39" spans="1:68" s="55" customFormat="1">
      <c r="AA39" s="151"/>
      <c r="AB39" s="151"/>
    </row>
    <row r="40" spans="1:68" s="55" customFormat="1">
      <c r="AA40" s="151"/>
      <c r="AB40" s="151"/>
    </row>
    <row r="41" spans="1:68" s="55" customFormat="1">
      <c r="AA41" s="151"/>
      <c r="AB41" s="151"/>
    </row>
    <row r="42" spans="1:68" s="55" customFormat="1"/>
    <row r="43" spans="1:68" s="96" customForma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</row>
    <row r="44" spans="1:68" s="96" customForma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</row>
    <row r="45" spans="1:68" s="96" customForma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</row>
    <row r="46" spans="1:68" s="96" customForma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</row>
    <row r="47" spans="1:68" s="96" customForma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</row>
    <row r="48" spans="1:68" s="96" customForma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</row>
    <row r="49" spans="1:68" s="96" customForma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</row>
    <row r="50" spans="1:68" s="96" customForma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</row>
    <row r="51" spans="1:68" s="96" customForma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</row>
    <row r="52" spans="1:68" s="96" customForma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</row>
    <row r="53" spans="1:68" s="96" customForma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</row>
    <row r="54" spans="1:68" s="96" customFormat="1">
      <c r="A54" s="158"/>
      <c r="B54" s="158"/>
      <c r="C54" s="158"/>
      <c r="D54" s="158"/>
      <c r="E54" s="158"/>
      <c r="F54" s="158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</row>
    <row r="55" spans="1:68" s="96" customFormat="1">
      <c r="A55" s="158"/>
      <c r="B55" s="158"/>
      <c r="C55" s="158"/>
      <c r="D55" s="158"/>
      <c r="E55" s="158"/>
      <c r="F55" s="158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</row>
    <row r="56" spans="1:68" s="96" customFormat="1">
      <c r="A56" s="158"/>
      <c r="B56" s="159"/>
      <c r="C56" s="159"/>
      <c r="D56" s="159"/>
      <c r="E56" s="158"/>
      <c r="F56" s="158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</row>
    <row r="57" spans="1:68" s="96" customFormat="1">
      <c r="A57" s="158"/>
      <c r="B57" s="158"/>
      <c r="C57" s="158"/>
      <c r="D57" s="158"/>
      <c r="E57" s="158"/>
      <c r="F57" s="158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</row>
    <row r="58" spans="1:68" s="96" customFormat="1">
      <c r="A58" s="158"/>
      <c r="B58" s="159"/>
      <c r="C58" s="159"/>
      <c r="D58" s="159"/>
      <c r="E58" s="158"/>
      <c r="F58" s="158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</row>
    <row r="59" spans="1:68" s="96" customFormat="1">
      <c r="A59" s="158"/>
      <c r="B59" s="158"/>
      <c r="C59" s="158"/>
      <c r="D59" s="158"/>
      <c r="E59" s="158"/>
      <c r="F59" s="158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</row>
    <row r="60" spans="1:68" s="96" customForma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</row>
    <row r="61" spans="1:68" s="96" customForma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</row>
    <row r="62" spans="1:68" s="96" customForma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</row>
    <row r="63" spans="1:68" s="96" customForma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</row>
    <row r="64" spans="1:68" s="96" customForma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</row>
    <row r="65" spans="1:68" s="96" customForma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</row>
    <row r="66" spans="1:68" s="96" customForma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</row>
    <row r="67" spans="1:68" s="96" customForma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</row>
    <row r="68" spans="1:68" s="96" customForma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</row>
    <row r="69" spans="1:68" s="96" customForma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</row>
    <row r="70" spans="1:68" s="96" customForma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</row>
    <row r="71" spans="1:68" s="96" customForma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</row>
    <row r="72" spans="1:68" s="96" customForma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</row>
    <row r="73" spans="1:68" s="96" customForma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</row>
    <row r="74" spans="1:68" s="96" customForma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</row>
    <row r="75" spans="1:68" s="96" customForma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</row>
    <row r="76" spans="1:68" s="96" customForma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</row>
    <row r="77" spans="1:68" s="96" customForma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</row>
    <row r="78" spans="1:68" s="96" customForma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</row>
    <row r="79" spans="1:68" s="96" customForma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</row>
    <row r="80" spans="1:68" s="96" customForma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</row>
    <row r="81" spans="1:68" s="96" customForma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</row>
    <row r="82" spans="1:68" s="96" customForma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</row>
    <row r="83" spans="1:68" s="96" customForma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</row>
    <row r="84" spans="1:68" s="96" customForma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</row>
    <row r="85" spans="1:68" s="96" customForma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</row>
    <row r="86" spans="1:68" s="96" customForma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</row>
    <row r="87" spans="1:68" s="96" customForma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</row>
    <row r="88" spans="1:68" s="96" customForma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</row>
    <row r="89" spans="1:68" s="96" customForma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</row>
    <row r="90" spans="1:68" s="96" customForma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</row>
    <row r="91" spans="1:68" s="96" customForma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</row>
    <row r="92" spans="1:68" s="96" customForma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</row>
    <row r="93" spans="1:68" s="96" customForma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</row>
    <row r="94" spans="1:68" s="96" customForma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</row>
    <row r="95" spans="1:68" s="96" customForma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</row>
    <row r="96" spans="1:68" s="96" customForma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</row>
    <row r="97" spans="1:68" s="96" customForma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</row>
    <row r="98" spans="1:68" s="96" customForma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</row>
    <row r="99" spans="1:68" s="96" customForma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</row>
    <row r="100" spans="1:68" s="96" customForma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</row>
    <row r="101" spans="1:68" s="96" customForma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</row>
    <row r="102" spans="1:68" s="96" customForma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</row>
    <row r="103" spans="1:68" s="96" customForma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</row>
    <row r="104" spans="1:68" s="96" customForma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</row>
    <row r="105" spans="1:68" s="96" customForma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</row>
    <row r="106" spans="1:68" s="96" customForma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</row>
    <row r="107" spans="1:68" s="96" customForma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</row>
    <row r="108" spans="1:68" s="96" customForma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</row>
    <row r="109" spans="1:68" s="96" customForma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</row>
    <row r="110" spans="1:68" s="96" customForma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</row>
    <row r="111" spans="1:68" s="96" customForma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</row>
    <row r="112" spans="1:68" s="96" customForma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</row>
    <row r="113" spans="1:68" s="96" customForma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</row>
    <row r="114" spans="1:68" s="96" customForma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</row>
    <row r="115" spans="1:68" s="96" customForma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</row>
    <row r="116" spans="1:68" s="96" customForma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</row>
    <row r="117" spans="1:68" s="96" customForma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</row>
    <row r="118" spans="1:68" s="96" customForma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</row>
    <row r="119" spans="1:68" s="96" customForma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</row>
    <row r="120" spans="1:68" s="96" customForma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</row>
    <row r="121" spans="1:68" s="96" customForma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</row>
    <row r="122" spans="1:68" s="96" customForma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</row>
    <row r="123" spans="1:68" s="96" customForma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</row>
    <row r="124" spans="1:68" s="96" customForma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</row>
    <row r="125" spans="1:68" s="96" customForma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</row>
    <row r="126" spans="1:68" s="96" customForma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</row>
    <row r="127" spans="1:68" s="96" customForma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</row>
    <row r="128" spans="1:68" s="96" customForma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</row>
    <row r="129" spans="1:68" s="96" customForma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</row>
    <row r="130" spans="1:68" s="96" customForma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</row>
    <row r="131" spans="1:68" s="96" customForma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</row>
    <row r="132" spans="1:68" s="96" customForma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</row>
    <row r="133" spans="1:68" s="96" customForma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</row>
    <row r="134" spans="1:68" s="96" customForma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</row>
    <row r="135" spans="1:68" s="96" customForma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</row>
    <row r="136" spans="1:68" s="96" customForma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</row>
    <row r="137" spans="1:68" s="96" customForma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</row>
    <row r="138" spans="1:68" s="96" customForma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</row>
    <row r="139" spans="1:68" s="96" customForma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</row>
    <row r="140" spans="1:68" s="96" customForma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</row>
    <row r="141" spans="1:68" s="96" customForma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</row>
    <row r="142" spans="1:68" s="96" customForma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</row>
    <row r="143" spans="1:68" s="96" customForma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</row>
    <row r="144" spans="1:68" s="96" customForma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</row>
    <row r="145" spans="1:68" s="96" customForma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</row>
    <row r="146" spans="1:68" s="96" customForma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</row>
    <row r="147" spans="1:68" s="96" customForma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</row>
    <row r="148" spans="1:68" s="96" customForma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</row>
    <row r="149" spans="1:68" s="96" customForma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</row>
    <row r="150" spans="1:68" s="96" customForma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</row>
    <row r="151" spans="1:68" s="96" customForma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</row>
    <row r="152" spans="1:68" s="96" customForma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</row>
    <row r="153" spans="1:68" s="96" customForma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</row>
    <row r="154" spans="1:68" s="96" customForma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</row>
    <row r="155" spans="1:68" s="96" customForma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</row>
    <row r="156" spans="1:68" s="96" customForma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</row>
    <row r="157" spans="1:68" s="96" customForma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</row>
    <row r="158" spans="1:68" s="96" customForma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</row>
    <row r="159" spans="1:68" s="96" customForma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</row>
    <row r="160" spans="1:68" s="96" customForma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</row>
    <row r="161" spans="1:68" s="96" customForma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</row>
    <row r="162" spans="1:68" s="96" customForma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</row>
    <row r="163" spans="1:68" s="96" customForma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</row>
    <row r="164" spans="1:68" s="96" customForma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</row>
    <row r="165" spans="1:68" s="96" customForma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</row>
    <row r="166" spans="1:68" s="96" customForma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</row>
    <row r="167" spans="1:68" s="96" customForma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</row>
    <row r="168" spans="1:68" s="96" customForma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</row>
    <row r="169" spans="1:68" s="96" customForma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</row>
    <row r="170" spans="1:68" s="96" customForma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</row>
    <row r="171" spans="1:68" s="96" customForma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</row>
    <row r="172" spans="1:68" s="96" customForma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</row>
    <row r="173" spans="1:68" s="96" customForma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</row>
    <row r="174" spans="1:68" s="96" customForma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</row>
    <row r="175" spans="1:68" s="96" customForma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</row>
    <row r="176" spans="1:68" s="96" customForma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</row>
    <row r="177" spans="1:68" s="96" customForma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</row>
    <row r="178" spans="1:68" s="96" customForma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</row>
    <row r="179" spans="1:68" s="96" customForma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</row>
    <row r="180" spans="1:68" s="96" customForma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</row>
    <row r="181" spans="1:68" s="96" customForma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</row>
    <row r="182" spans="1:68" s="96" customForma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</row>
    <row r="183" spans="1:68" s="96" customForma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</row>
    <row r="184" spans="1:68" s="96" customForma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</row>
    <row r="185" spans="1:68" s="96" customForma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</row>
    <row r="186" spans="1:68" s="96" customForma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</row>
    <row r="187" spans="1:68" s="96" customForma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</row>
    <row r="188" spans="1:68" s="96" customForma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</row>
    <row r="189" spans="1:68" s="96" customForma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</row>
    <row r="190" spans="1:68" s="96" customForma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</row>
    <row r="191" spans="1:68" s="96" customForma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</row>
    <row r="192" spans="1:68" s="96" customForma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</row>
    <row r="193" spans="1:68" s="96" customForma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</row>
    <row r="194" spans="1:68" s="96" customForma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</row>
    <row r="195" spans="1:68" s="96" customForma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</row>
    <row r="196" spans="1:68" s="96" customForma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</row>
    <row r="197" spans="1:68" s="96" customForma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</row>
    <row r="198" spans="1:68" s="96" customForma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</row>
    <row r="199" spans="1:68" s="96" customForma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</row>
    <row r="200" spans="1:68" s="96" customForma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</row>
    <row r="201" spans="1:68" s="96" customForma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</row>
    <row r="202" spans="1:68" s="96" customForma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</row>
    <row r="203" spans="1:68" s="96" customForma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</row>
    <row r="204" spans="1:68" s="96" customForma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</row>
    <row r="205" spans="1:68" s="96" customForma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</row>
    <row r="206" spans="1:68" s="96" customForma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</row>
    <row r="207" spans="1:68" s="96" customForma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</row>
    <row r="208" spans="1:68" s="96" customForma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</row>
    <row r="209" spans="1:68" s="96" customForma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</row>
    <row r="210" spans="1:68" s="96" customForma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</row>
    <row r="211" spans="1:68" s="96" customForma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</row>
    <row r="212" spans="1:68" s="96" customForma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</row>
    <row r="213" spans="1:68" s="96" customForma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</row>
    <row r="214" spans="1:68" s="96" customForma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</row>
    <row r="215" spans="1:68" s="96" customForma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</row>
    <row r="216" spans="1:68" s="96" customForma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</row>
    <row r="217" spans="1:68" s="96" customForma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</row>
    <row r="218" spans="1:68" s="96" customForma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</row>
    <row r="219" spans="1:68" s="96" customForma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</row>
    <row r="220" spans="1:68" s="96" customForma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</row>
    <row r="221" spans="1:68" s="96" customForma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</row>
    <row r="222" spans="1:68" s="96" customForma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</row>
    <row r="223" spans="1:68" s="96" customForma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</row>
    <row r="224" spans="1:68" s="96" customForma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</row>
    <row r="225" spans="1:53" s="96" customForma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</row>
    <row r="226" spans="1:53" s="96" customForma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</row>
    <row r="227" spans="1:53" s="96" customForma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</row>
    <row r="228" spans="1:53" s="96" customForma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</row>
    <row r="229" spans="1:53" s="96" customForma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</row>
    <row r="230" spans="1:53" s="96" customForma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</row>
    <row r="231" spans="1:53" s="96" customForma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</row>
    <row r="232" spans="1:53" s="96" customForma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</row>
    <row r="233" spans="1:53" s="96" customForma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</row>
    <row r="234" spans="1:53" s="96" customForma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</row>
    <row r="235" spans="1:53" s="96" customForma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</row>
    <row r="236" spans="1:53" s="96" customForma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</row>
    <row r="237" spans="1:53" s="96" customForma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</row>
    <row r="238" spans="1:53" s="96" customForma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</row>
    <row r="239" spans="1:53" s="96" customForma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</row>
    <row r="240" spans="1:53" s="96" customForma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</row>
    <row r="241" spans="1:53" s="96" customForma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</row>
    <row r="242" spans="1:53" s="96" customForma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</row>
    <row r="243" spans="1:53" s="96" customForma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</row>
    <row r="244" spans="1:53" s="96" customForma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</row>
    <row r="245" spans="1:53" s="96" customForma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</row>
    <row r="246" spans="1:53" s="96" customForma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</row>
    <row r="247" spans="1:53" s="96" customForma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</row>
    <row r="248" spans="1:53" s="96" customForma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</row>
    <row r="249" spans="1:53" s="96" customForma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</row>
    <row r="250" spans="1:53" s="96" customForma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</row>
    <row r="251" spans="1:53" s="96" customForma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</row>
    <row r="252" spans="1:53" s="96" customForma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</row>
    <row r="253" spans="1:53" s="96" customForma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</row>
    <row r="254" spans="1:53" s="96" customForma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</row>
    <row r="255" spans="1:53" s="96" customForma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</row>
    <row r="256" spans="1:53" s="96" customForma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</row>
    <row r="257" spans="1:53" s="96" customForma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</row>
    <row r="258" spans="1:53" s="96" customForma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</row>
    <row r="259" spans="1:53" s="96" customForma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</row>
    <row r="260" spans="1:53" s="96" customForma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</row>
    <row r="261" spans="1:53" s="96" customForma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</row>
    <row r="262" spans="1:53" s="96" customForma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</row>
    <row r="263" spans="1:53" s="96" customForma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</row>
    <row r="264" spans="1:53" s="96" customForma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</row>
    <row r="265" spans="1:53" s="96" customForma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</row>
    <row r="266" spans="1:53" s="96" customForma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</row>
    <row r="267" spans="1:53" s="96" customForma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</row>
    <row r="268" spans="1:53" s="96" customForma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</row>
    <row r="269" spans="1:53" s="96" customForma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</row>
    <row r="270" spans="1:53" s="96" customForma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</row>
    <row r="271" spans="1:53" s="96" customForma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</row>
    <row r="272" spans="1:53" s="96" customForma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</row>
    <row r="273" spans="1:53" s="96" customForma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</row>
    <row r="274" spans="1:53" s="96" customForma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</row>
    <row r="275" spans="1:53" s="96" customForma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</row>
    <row r="276" spans="1:53" s="96" customForma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</row>
    <row r="277" spans="1:53" s="96" customForma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</row>
    <row r="278" spans="1:53" s="96" customForma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</row>
    <row r="279" spans="1:53" s="96" customForma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</row>
    <row r="280" spans="1:53" s="96" customForma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</row>
    <row r="281" spans="1:53" s="96" customForma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</row>
    <row r="282" spans="1:53" s="96" customForma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</row>
    <row r="283" spans="1:53" s="96" customForma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</row>
    <row r="284" spans="1:53" s="96" customForma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</row>
    <row r="285" spans="1:53" s="96" customForma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</row>
    <row r="286" spans="1:53" s="96" customForma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</row>
    <row r="287" spans="1:53" s="96" customForma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</row>
    <row r="288" spans="1:53" s="96" customForma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</row>
    <row r="289" spans="1:53" s="96" customForma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</row>
    <row r="290" spans="1:53" s="96" customForma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</row>
    <row r="291" spans="1:53" s="96" customForma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</row>
    <row r="292" spans="1:53" s="96" customForma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</row>
    <row r="293" spans="1:53" s="96" customForma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</row>
    <row r="294" spans="1:53" s="96" customForma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</row>
    <row r="295" spans="1:53" s="96" customForma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</row>
    <row r="296" spans="1:53" s="96" customForma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</row>
    <row r="297" spans="1:53" s="96" customForma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</row>
    <row r="298" spans="1:53" s="96" customForma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</row>
    <row r="299" spans="1:53" s="96" customForma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</row>
    <row r="300" spans="1:53" s="96" customForma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</row>
    <row r="301" spans="1:53" s="96" customForma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</row>
    <row r="302" spans="1:53" s="96" customForma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</row>
    <row r="303" spans="1:53" s="96" customForma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</row>
    <row r="304" spans="1:53" s="96" customForma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</row>
    <row r="305" spans="1:53" s="96" customForma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</row>
    <row r="306" spans="1:53" s="96" customForma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</row>
    <row r="307" spans="1:53" s="96" customForma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</row>
    <row r="308" spans="1:53" s="96" customForma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</row>
    <row r="309" spans="1:53" s="96" customForma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</row>
    <row r="310" spans="1:53" s="96" customForma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</row>
    <row r="311" spans="1:53" s="96" customForma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</row>
    <row r="312" spans="1:53" s="96" customForma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</row>
    <row r="313" spans="1:53" s="96" customForma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</row>
    <row r="314" spans="1:53" s="96" customForma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</row>
    <row r="315" spans="1:53" s="96" customForma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</row>
    <row r="316" spans="1:53" s="96" customForma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</row>
    <row r="317" spans="1:53" s="96" customForma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</row>
    <row r="318" spans="1:53" s="96" customForma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</row>
    <row r="319" spans="1:53" s="96" customForma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</row>
    <row r="320" spans="1:53" s="96" customForma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</row>
    <row r="321" spans="1:53" s="96" customForma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</row>
    <row r="322" spans="1:53" s="96" customForma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</row>
    <row r="323" spans="1:53" s="96" customForma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</row>
    <row r="324" spans="1:53" s="96" customForma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</row>
    <row r="325" spans="1:53" s="96" customForma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</row>
    <row r="326" spans="1:53" s="96" customForma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</row>
    <row r="327" spans="1:53" s="96" customForma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</row>
    <row r="328" spans="1:53" s="96" customForma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</row>
    <row r="329" spans="1:53" s="96" customForma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</row>
    <row r="330" spans="1:53" s="96" customForma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</row>
    <row r="331" spans="1:53" s="96" customForma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</row>
    <row r="332" spans="1:53" s="96" customForma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</row>
    <row r="333" spans="1:53" s="96" customForma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</row>
    <row r="334" spans="1:53" s="96" customForma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</row>
    <row r="335" spans="1:53" s="96" customForma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</row>
    <row r="336" spans="1:53" s="96" customForma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</row>
    <row r="337" spans="1:53" s="96" customForma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</row>
    <row r="338" spans="1:53" s="96" customForma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</row>
    <row r="339" spans="1:53" s="96" customForma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</row>
    <row r="340" spans="1:53" s="96" customForma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</row>
    <row r="341" spans="1:53" s="96" customForma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</row>
    <row r="342" spans="1:53" s="96" customForma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</row>
    <row r="343" spans="1:53" s="96" customForma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</row>
    <row r="344" spans="1:53" s="96" customForma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</row>
    <row r="345" spans="1:53" s="96" customForma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</row>
    <row r="346" spans="1:53" s="96" customForma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</row>
    <row r="347" spans="1:53" s="96" customForma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</row>
    <row r="348" spans="1:53" s="96" customForma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</row>
    <row r="349" spans="1:53" s="96" customForma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</row>
    <row r="350" spans="1:53" s="96" customForma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</row>
    <row r="351" spans="1:53" s="96" customForma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</row>
    <row r="352" spans="1:53" s="96" customForma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</row>
    <row r="353" spans="1:53" s="96" customForma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</row>
    <row r="354" spans="1:53" s="96" customForma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</row>
    <row r="355" spans="1:53" s="96" customForma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</row>
    <row r="356" spans="1:53" s="96" customForma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</row>
    <row r="357" spans="1:53" s="96" customForma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</row>
    <row r="358" spans="1:53" s="96" customForma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</row>
    <row r="359" spans="1:53" s="96" customForma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</row>
    <row r="360" spans="1:53" s="96" customForma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</row>
    <row r="361" spans="1:53" s="96" customForma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</row>
    <row r="362" spans="1:53" s="96" customForma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</row>
    <row r="363" spans="1:53" s="96" customForma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</row>
    <row r="364" spans="1:53" s="96" customForma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</row>
    <row r="365" spans="1:53" s="96" customForma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</row>
    <row r="366" spans="1:53" s="96" customForma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</row>
    <row r="367" spans="1:53" s="96" customForma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</row>
    <row r="368" spans="1:53" s="96" customForma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</row>
    <row r="369" spans="1:53" s="96" customForma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</row>
    <row r="370" spans="1:53" s="96" customForma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</row>
    <row r="371" spans="1:53" s="96" customForma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</row>
    <row r="372" spans="1:53" s="96" customForma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</row>
    <row r="373" spans="1:53" s="96" customForma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</row>
    <row r="374" spans="1:53" s="96" customForma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</row>
    <row r="375" spans="1:53" s="96" customForma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</row>
    <row r="376" spans="1:53" s="96" customForma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</row>
    <row r="377" spans="1:53" s="96" customForma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</row>
    <row r="378" spans="1:53" s="96" customForma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</row>
    <row r="379" spans="1:53" s="96" customForma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</row>
    <row r="380" spans="1:53" s="96" customForma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</row>
    <row r="381" spans="1:53" s="96" customForma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</row>
    <row r="382" spans="1:53" s="96" customForma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</row>
    <row r="383" spans="1:53" s="96" customForma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</row>
    <row r="384" spans="1:53" s="96" customForma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</row>
    <row r="385" spans="1:53" s="96" customForma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</row>
    <row r="386" spans="1:53" s="96" customForma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</row>
    <row r="387" spans="1:53" s="96" customForma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</row>
    <row r="388" spans="1:53" s="96" customForma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</row>
    <row r="389" spans="1:53" s="96" customForma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</row>
    <row r="390" spans="1:53" s="96" customForma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</row>
    <row r="391" spans="1:53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</row>
  </sheetData>
  <sheetProtection algorithmName="SHA-512" hashValue="KpZYFQEBCVMtXQHDWzhTEJYfhqO2FWBqsQI5pdcmfMGeJaiRB0dpE65w4SzXURaIN08fbpzmIf0kN9Ntrg5TWQ==" saltValue="Qy4VIIpUOr0nIdNRX8PKtw==" spinCount="100000" sheet="1" objects="1" scenarios="1"/>
  <mergeCells count="48">
    <mergeCell ref="K2:L2"/>
    <mergeCell ref="M2:N2"/>
    <mergeCell ref="E1:H1"/>
    <mergeCell ref="K1:L1"/>
    <mergeCell ref="M1:N1"/>
    <mergeCell ref="E2:H2"/>
    <mergeCell ref="A3:A4"/>
    <mergeCell ref="B3:D3"/>
    <mergeCell ref="E3:F3"/>
    <mergeCell ref="G3:G4"/>
    <mergeCell ref="H3:H4"/>
    <mergeCell ref="Q3:S3"/>
    <mergeCell ref="P4:Q4"/>
    <mergeCell ref="P5:Q5"/>
    <mergeCell ref="H6:Q7"/>
    <mergeCell ref="H8:Q8"/>
    <mergeCell ref="I3:I4"/>
    <mergeCell ref="J3:J4"/>
    <mergeCell ref="K3:K4"/>
    <mergeCell ref="L3:N3"/>
    <mergeCell ref="C10:H11"/>
    <mergeCell ref="J10:O11"/>
    <mergeCell ref="Q10:V11"/>
    <mergeCell ref="C13:H14"/>
    <mergeCell ref="J13:O14"/>
    <mergeCell ref="Q13:V14"/>
    <mergeCell ref="C15:H16"/>
    <mergeCell ref="J15:O16"/>
    <mergeCell ref="Q15:V16"/>
    <mergeCell ref="C17:H18"/>
    <mergeCell ref="J17:O18"/>
    <mergeCell ref="Q17:V18"/>
    <mergeCell ref="A30:A33"/>
    <mergeCell ref="K34:L34"/>
    <mergeCell ref="C21:H22"/>
    <mergeCell ref="J21:O22"/>
    <mergeCell ref="Q21:V22"/>
    <mergeCell ref="K28:L28"/>
    <mergeCell ref="B29:C29"/>
    <mergeCell ref="D29:E29"/>
    <mergeCell ref="F29:G29"/>
    <mergeCell ref="H29:I29"/>
    <mergeCell ref="J29:K29"/>
    <mergeCell ref="L29:N29"/>
    <mergeCell ref="O29:Q29"/>
    <mergeCell ref="R29:W29"/>
    <mergeCell ref="P28:Q28"/>
    <mergeCell ref="P27:Q27"/>
  </mergeCells>
  <conditionalFormatting sqref="L5:N5 L9:N9 L23:N27">
    <cfRule type="cellIs" dxfId="302" priority="38" operator="lessThan">
      <formula>0</formula>
    </cfRule>
  </conditionalFormatting>
  <conditionalFormatting sqref="W5:W27">
    <cfRule type="containsBlanks" dxfId="301" priority="37">
      <formula>LEN(TRIM(W5))=0</formula>
    </cfRule>
  </conditionalFormatting>
  <conditionalFormatting sqref="K5 B9:I9 K9 B7:G7 B5:I5 B6:H6 B10:C10 B11:B12 D12:I12 B19:I19 B13:C13 B14:B18 B27:I27 B20:B26 H20:I20 I13:I18 I10:I11 H23:I26 I21:I22 B8:H8 K23:K27">
    <cfRule type="cellIs" dxfId="300" priority="36" operator="lessThan">
      <formula>0</formula>
    </cfRule>
  </conditionalFormatting>
  <conditionalFormatting sqref="B30 L30 O30:Q33">
    <cfRule type="cellIs" dxfId="299" priority="35" operator="lessThan">
      <formula>0</formula>
    </cfRule>
  </conditionalFormatting>
  <conditionalFormatting sqref="A5:A27">
    <cfRule type="cellIs" dxfId="298" priority="34" operator="equal">
      <formula>TODAY()</formula>
    </cfRule>
  </conditionalFormatting>
  <conditionalFormatting sqref="J5 J9 J23:J27">
    <cfRule type="cellIs" dxfId="297" priority="33" operator="lessThan">
      <formula>0</formula>
    </cfRule>
  </conditionalFormatting>
  <conditionalFormatting sqref="C5:D9 C10 D12 C19:D19 C13 C27:D27">
    <cfRule type="expression" dxfId="296" priority="32">
      <formula>IF(C5&lt;0,"opcional","0")</formula>
    </cfRule>
  </conditionalFormatting>
  <conditionalFormatting sqref="J30">
    <cfRule type="cellIs" dxfId="295" priority="31" operator="lessThan">
      <formula>0</formula>
    </cfRule>
  </conditionalFormatting>
  <conditionalFormatting sqref="C15">
    <cfRule type="cellIs" dxfId="294" priority="30" operator="lessThan">
      <formula>0</formula>
    </cfRule>
  </conditionalFormatting>
  <conditionalFormatting sqref="C15">
    <cfRule type="expression" dxfId="293" priority="29">
      <formula>IF(C15&lt;0,"opcional","0")</formula>
    </cfRule>
  </conditionalFormatting>
  <conditionalFormatting sqref="C25">
    <cfRule type="cellIs" dxfId="292" priority="26" operator="lessThan">
      <formula>0</formula>
    </cfRule>
  </conditionalFormatting>
  <conditionalFormatting sqref="C25">
    <cfRule type="expression" dxfId="291" priority="25">
      <formula>IF(C25&lt;0,"opcional","0")</formula>
    </cfRule>
  </conditionalFormatting>
  <conditionalFormatting sqref="C20 G20 C23">
    <cfRule type="cellIs" dxfId="290" priority="28" operator="lessThan">
      <formula>0</formula>
    </cfRule>
  </conditionalFormatting>
  <conditionalFormatting sqref="C20 C23">
    <cfRule type="expression" dxfId="289" priority="27">
      <formula>IF(C20&lt;0,"opcional","0")</formula>
    </cfRule>
  </conditionalFormatting>
  <conditionalFormatting sqref="C17">
    <cfRule type="cellIs" dxfId="288" priority="24" operator="lessThan">
      <formula>0</formula>
    </cfRule>
  </conditionalFormatting>
  <conditionalFormatting sqref="C17">
    <cfRule type="expression" dxfId="287" priority="23">
      <formula>IF(C17&lt;0,"opcional","0")</formula>
    </cfRule>
  </conditionalFormatting>
  <conditionalFormatting sqref="C21">
    <cfRule type="cellIs" dxfId="286" priority="22" operator="lessThan">
      <formula>0</formula>
    </cfRule>
  </conditionalFormatting>
  <conditionalFormatting sqref="C21">
    <cfRule type="expression" dxfId="285" priority="21">
      <formula>IF(C21&lt;0,"opcional","0")</formula>
    </cfRule>
  </conditionalFormatting>
  <conditionalFormatting sqref="J10 K12:O12 J19:O19 J13 O20">
    <cfRule type="cellIs" dxfId="284" priority="20" operator="lessThan">
      <formula>0</formula>
    </cfRule>
  </conditionalFormatting>
  <conditionalFormatting sqref="J10 K12 J19:K19 J13">
    <cfRule type="expression" dxfId="283" priority="19">
      <formula>IF(J10&lt;0,"opcional","0")</formula>
    </cfRule>
  </conditionalFormatting>
  <conditionalFormatting sqref="J15">
    <cfRule type="cellIs" dxfId="282" priority="18" operator="lessThan">
      <formula>0</formula>
    </cfRule>
  </conditionalFormatting>
  <conditionalFormatting sqref="J15">
    <cfRule type="expression" dxfId="281" priority="17">
      <formula>IF(J15&lt;0,"opcional","0")</formula>
    </cfRule>
  </conditionalFormatting>
  <conditionalFormatting sqref="J20 N20">
    <cfRule type="cellIs" dxfId="280" priority="16" operator="lessThan">
      <formula>0</formula>
    </cfRule>
  </conditionalFormatting>
  <conditionalFormatting sqref="J20">
    <cfRule type="expression" dxfId="279" priority="15">
      <formula>IF(J20&lt;0,"opcional","0")</formula>
    </cfRule>
  </conditionalFormatting>
  <conditionalFormatting sqref="J17">
    <cfRule type="cellIs" dxfId="278" priority="14" operator="lessThan">
      <formula>0</formula>
    </cfRule>
  </conditionalFormatting>
  <conditionalFormatting sqref="J17">
    <cfRule type="expression" dxfId="277" priority="13">
      <formula>IF(J17&lt;0,"opcional","0")</formula>
    </cfRule>
  </conditionalFormatting>
  <conditionalFormatting sqref="J21">
    <cfRule type="cellIs" dxfId="276" priority="12" operator="lessThan">
      <formula>0</formula>
    </cfRule>
  </conditionalFormatting>
  <conditionalFormatting sqref="J21">
    <cfRule type="expression" dxfId="275" priority="11">
      <formula>IF(J21&lt;0,"opcional","0")</formula>
    </cfRule>
  </conditionalFormatting>
  <conditionalFormatting sqref="Q10 R12:V12 Q19:V19 Q13 V20">
    <cfRule type="cellIs" dxfId="274" priority="10" operator="lessThan">
      <formula>0</formula>
    </cfRule>
  </conditionalFormatting>
  <conditionalFormatting sqref="Q10 R12 Q19:R19 Q13">
    <cfRule type="expression" dxfId="273" priority="9">
      <formula>IF(Q10&lt;0,"opcional","0")</formula>
    </cfRule>
  </conditionalFormatting>
  <conditionalFormatting sqref="Q15">
    <cfRule type="cellIs" dxfId="272" priority="8" operator="lessThan">
      <formula>0</formula>
    </cfRule>
  </conditionalFormatting>
  <conditionalFormatting sqref="Q15">
    <cfRule type="expression" dxfId="271" priority="7">
      <formula>IF(Q15&lt;0,"opcional","0")</formula>
    </cfRule>
  </conditionalFormatting>
  <conditionalFormatting sqref="Q20 U20">
    <cfRule type="cellIs" dxfId="270" priority="6" operator="lessThan">
      <formula>0</formula>
    </cfRule>
  </conditionalFormatting>
  <conditionalFormatting sqref="Q20">
    <cfRule type="expression" dxfId="269" priority="5">
      <formula>IF(Q20&lt;0,"opcional","0")</formula>
    </cfRule>
  </conditionalFormatting>
  <conditionalFormatting sqref="Q17">
    <cfRule type="cellIs" dxfId="268" priority="4" operator="lessThan">
      <formula>0</formula>
    </cfRule>
  </conditionalFormatting>
  <conditionalFormatting sqref="Q17">
    <cfRule type="expression" dxfId="267" priority="3">
      <formula>IF(Q17&lt;0,"opcional","0")</formula>
    </cfRule>
  </conditionalFormatting>
  <conditionalFormatting sqref="Q21">
    <cfRule type="cellIs" dxfId="266" priority="2" operator="lessThan">
      <formula>0</formula>
    </cfRule>
  </conditionalFormatting>
  <conditionalFormatting sqref="Q21">
    <cfRule type="expression" dxfId="265" priority="1">
      <formula>IF(Q21&lt;0,"opcional","0")</formula>
    </cfRule>
  </conditionalFormatting>
  <hyperlinks>
    <hyperlink ref="Q13:V14" r:id="rId1" display="🔹  PLANILHA DT V1.2 - 2021+2020 (Com Atualizações)" xr:uid="{6B20A655-B096-2344-A9B3-1347B361DE1A}"/>
  </hyperlinks>
  <pageMargins left="0.511811024" right="0.511811024" top="0.78740157499999996" bottom="0.78740157499999996" header="0.31496062000000002" footer="0.31496062000000002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08FB0-3C54-0D49-B1AA-CE42835BC129}">
  <sheetPr codeName="Planilha8">
    <tabColor theme="8" tint="-0.249977111117893"/>
  </sheetPr>
  <dimension ref="A1:BT391"/>
  <sheetViews>
    <sheetView showGridLines="0" showRowColHeaders="0" zoomScaleNormal="100" workbookViewId="0">
      <pane xSplit="1" topLeftCell="B1" activePane="topRight" state="frozen"/>
      <selection activeCell="S3" sqref="S3:T4"/>
      <selection pane="topRight" activeCell="Q17" sqref="Q17:V18"/>
    </sheetView>
  </sheetViews>
  <sheetFormatPr defaultColWidth="9.125" defaultRowHeight="15.75"/>
  <cols>
    <col min="1" max="1" width="12" style="112" customWidth="1"/>
    <col min="2" max="2" width="6.375" style="112" customWidth="1"/>
    <col min="3" max="8" width="8.875" style="112" customWidth="1"/>
    <col min="9" max="9" width="6.125" style="112" customWidth="1"/>
    <col min="10" max="15" width="8.875" style="112" customWidth="1"/>
    <col min="16" max="16" width="6.125" style="112" customWidth="1"/>
    <col min="17" max="22" width="8.875" style="112" customWidth="1"/>
    <col min="23" max="23" width="6" style="112" customWidth="1"/>
    <col min="24" max="24" width="2.5" style="112" customWidth="1"/>
    <col min="25" max="25" width="9.125" style="112"/>
    <col min="26" max="26" width="11.5" style="112" bestFit="1" customWidth="1"/>
    <col min="27" max="16384" width="9.125" style="112"/>
  </cols>
  <sheetData>
    <row r="1" spans="1:72" s="96" customFormat="1" ht="22.5" customHeight="1">
      <c r="A1" s="263"/>
      <c r="B1" s="427"/>
      <c r="C1" s="427"/>
      <c r="D1" s="427"/>
      <c r="E1" s="598"/>
      <c r="F1" s="598"/>
      <c r="G1" s="598"/>
      <c r="H1" s="598"/>
      <c r="I1" s="98"/>
      <c r="J1" s="428"/>
      <c r="K1" s="596"/>
      <c r="L1" s="596"/>
      <c r="M1" s="597"/>
      <c r="N1" s="597"/>
      <c r="O1" s="429"/>
      <c r="P1" s="99"/>
      <c r="Q1" s="430"/>
      <c r="R1" s="431"/>
      <c r="S1" s="426"/>
      <c r="T1" s="426"/>
      <c r="U1" s="426"/>
      <c r="V1" s="426"/>
      <c r="W1" s="426"/>
      <c r="X1" s="55"/>
      <c r="Y1" s="86">
        <v>0</v>
      </c>
      <c r="Z1" s="85">
        <f>Configurar!$B$14</f>
        <v>1000</v>
      </c>
      <c r="AA1" s="9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</row>
    <row r="2" spans="1:72" s="96" customFormat="1" ht="22.5" customHeight="1">
      <c r="A2" s="102"/>
      <c r="B2" s="103"/>
      <c r="C2" s="103"/>
      <c r="D2" s="103"/>
      <c r="E2" s="599"/>
      <c r="F2" s="599"/>
      <c r="G2" s="599"/>
      <c r="H2" s="599"/>
      <c r="I2" s="21"/>
      <c r="J2" s="428"/>
      <c r="K2" s="596"/>
      <c r="L2" s="596"/>
      <c r="M2" s="597"/>
      <c r="N2" s="597"/>
      <c r="O2" s="429"/>
      <c r="P2" s="99"/>
      <c r="Q2" s="423"/>
      <c r="R2" s="424"/>
      <c r="S2" s="424"/>
      <c r="T2" s="424"/>
      <c r="U2" s="424"/>
      <c r="V2" s="424"/>
      <c r="W2" s="425"/>
      <c r="X2" s="55"/>
      <c r="Y2" s="86">
        <v>0</v>
      </c>
      <c r="Z2" s="85">
        <f>Configurar!$B$14</f>
        <v>1000</v>
      </c>
      <c r="AA2" s="9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</row>
    <row r="3" spans="1:72" ht="17.100000000000001" customHeight="1">
      <c r="A3" s="510"/>
      <c r="B3" s="579"/>
      <c r="C3" s="580"/>
      <c r="D3" s="580"/>
      <c r="E3" s="580"/>
      <c r="F3" s="580"/>
      <c r="G3" s="581"/>
      <c r="H3" s="581"/>
      <c r="I3" s="581"/>
      <c r="J3" s="581"/>
      <c r="K3" s="586"/>
      <c r="L3" s="581"/>
      <c r="M3" s="581"/>
      <c r="N3" s="581"/>
      <c r="O3" s="432"/>
      <c r="P3" s="432"/>
      <c r="Q3" s="581"/>
      <c r="R3" s="581"/>
      <c r="S3" s="581"/>
      <c r="T3" s="442"/>
      <c r="U3" s="442"/>
      <c r="V3" s="442"/>
      <c r="W3" s="432"/>
      <c r="X3" s="55"/>
      <c r="Y3" s="86">
        <v>0</v>
      </c>
      <c r="Z3" s="85">
        <f>Configurar!$B$14</f>
        <v>1000</v>
      </c>
      <c r="AA3" s="9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96"/>
      <c r="BR3" s="96"/>
      <c r="BS3" s="96"/>
      <c r="BT3" s="96"/>
    </row>
    <row r="4" spans="1:72" ht="16.5" thickBot="1">
      <c r="A4" s="510"/>
      <c r="B4" s="433"/>
      <c r="C4" s="434"/>
      <c r="D4" s="434"/>
      <c r="E4" s="434"/>
      <c r="F4" s="434"/>
      <c r="G4" s="582"/>
      <c r="H4" s="582"/>
      <c r="I4" s="582"/>
      <c r="J4" s="582"/>
      <c r="K4" s="587"/>
      <c r="L4" s="435"/>
      <c r="M4" s="435"/>
      <c r="N4" s="435"/>
      <c r="O4" s="435"/>
      <c r="P4" s="582"/>
      <c r="Q4" s="582"/>
      <c r="R4" s="435"/>
      <c r="S4" s="435"/>
      <c r="T4" s="435"/>
      <c r="U4" s="435"/>
      <c r="V4" s="435"/>
      <c r="W4" s="435"/>
      <c r="X4" s="118"/>
      <c r="Y4" s="86">
        <v>0</v>
      </c>
      <c r="Z4" s="85">
        <f>Configurar!$B$14</f>
        <v>1000</v>
      </c>
      <c r="AA4" s="9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96"/>
      <c r="BR4" s="96"/>
      <c r="BS4" s="96"/>
      <c r="BT4" s="96"/>
    </row>
    <row r="5" spans="1:72" ht="15.95" customHeight="1" thickTop="1">
      <c r="A5" s="119"/>
      <c r="B5" s="397"/>
      <c r="C5" s="398"/>
      <c r="D5" s="399"/>
      <c r="E5" s="400"/>
      <c r="F5" s="400"/>
      <c r="G5" s="401"/>
      <c r="H5" s="402"/>
      <c r="I5" s="398"/>
      <c r="J5" s="403"/>
      <c r="K5" s="398"/>
      <c r="L5" s="404"/>
      <c r="M5" s="405"/>
      <c r="N5" s="406"/>
      <c r="O5" s="400"/>
      <c r="P5" s="583"/>
      <c r="Q5" s="583"/>
      <c r="R5" s="407"/>
      <c r="S5" s="407"/>
      <c r="T5" s="407"/>
      <c r="U5" s="407"/>
      <c r="V5" s="407"/>
      <c r="W5" s="408"/>
      <c r="X5" s="124"/>
      <c r="Y5" s="86">
        <v>0</v>
      </c>
      <c r="Z5" s="85">
        <f>Configurar!$B$14</f>
        <v>1000</v>
      </c>
      <c r="AA5" s="9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96"/>
      <c r="BR5" s="96"/>
      <c r="BS5" s="96"/>
      <c r="BT5" s="96"/>
    </row>
    <row r="6" spans="1:72" ht="15.95" customHeight="1">
      <c r="A6" s="119"/>
      <c r="B6" s="396"/>
      <c r="C6" s="388"/>
      <c r="D6" s="388"/>
      <c r="E6" s="389"/>
      <c r="F6" s="389"/>
      <c r="G6" s="390"/>
      <c r="H6" s="584" t="s">
        <v>120</v>
      </c>
      <c r="I6" s="584"/>
      <c r="J6" s="584"/>
      <c r="K6" s="584"/>
      <c r="L6" s="584"/>
      <c r="M6" s="584"/>
      <c r="N6" s="584"/>
      <c r="O6" s="584"/>
      <c r="P6" s="584"/>
      <c r="Q6" s="584"/>
      <c r="R6" s="395"/>
      <c r="S6" s="395"/>
      <c r="T6" s="395"/>
      <c r="U6" s="395"/>
      <c r="V6" s="395"/>
      <c r="W6" s="409"/>
      <c r="X6" s="55"/>
      <c r="Y6" s="86">
        <v>0</v>
      </c>
      <c r="Z6" s="85">
        <f>Configurar!$B$14</f>
        <v>1000</v>
      </c>
      <c r="AA6" s="9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96"/>
      <c r="BR6" s="96"/>
      <c r="BS6" s="96"/>
      <c r="BT6" s="96"/>
    </row>
    <row r="7" spans="1:72" ht="15.95" customHeight="1">
      <c r="A7" s="119"/>
      <c r="B7" s="396"/>
      <c r="C7" s="388"/>
      <c r="D7" s="388"/>
      <c r="E7" s="389"/>
      <c r="F7" s="389"/>
      <c r="G7" s="390"/>
      <c r="H7" s="584"/>
      <c r="I7" s="584"/>
      <c r="J7" s="584"/>
      <c r="K7" s="584"/>
      <c r="L7" s="584"/>
      <c r="M7" s="584"/>
      <c r="N7" s="584"/>
      <c r="O7" s="584"/>
      <c r="P7" s="584"/>
      <c r="Q7" s="584"/>
      <c r="R7" s="395"/>
      <c r="S7" s="395"/>
      <c r="T7" s="395"/>
      <c r="U7" s="395"/>
      <c r="V7" s="395"/>
      <c r="W7" s="409"/>
      <c r="X7" s="55"/>
      <c r="Y7" s="86">
        <v>0</v>
      </c>
      <c r="Z7" s="85">
        <f>Configurar!$B$14</f>
        <v>1000</v>
      </c>
      <c r="AA7" s="9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96"/>
      <c r="BR7" s="96"/>
      <c r="BS7" s="96"/>
      <c r="BT7" s="96"/>
    </row>
    <row r="8" spans="1:72" ht="23.1" customHeight="1">
      <c r="A8" s="119"/>
      <c r="B8" s="396"/>
      <c r="C8" s="388"/>
      <c r="D8" s="388"/>
      <c r="E8" s="389"/>
      <c r="F8" s="389"/>
      <c r="G8" s="390"/>
      <c r="H8" s="585" t="s">
        <v>105</v>
      </c>
      <c r="I8" s="585"/>
      <c r="J8" s="585"/>
      <c r="K8" s="585"/>
      <c r="L8" s="585"/>
      <c r="M8" s="585"/>
      <c r="N8" s="585"/>
      <c r="O8" s="585"/>
      <c r="P8" s="585"/>
      <c r="Q8" s="585"/>
      <c r="R8" s="395"/>
      <c r="S8" s="395"/>
      <c r="T8" s="395"/>
      <c r="U8" s="395"/>
      <c r="V8" s="395"/>
      <c r="W8" s="409"/>
      <c r="X8" s="55"/>
      <c r="Y8" s="86">
        <v>0</v>
      </c>
      <c r="Z8" s="85">
        <f>Configurar!$B$14</f>
        <v>1000</v>
      </c>
      <c r="AA8" s="9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96"/>
      <c r="BR8" s="96"/>
      <c r="BS8" s="96"/>
      <c r="BT8" s="96"/>
    </row>
    <row r="9" spans="1:72" ht="15.95" customHeight="1">
      <c r="A9" s="119"/>
      <c r="B9" s="396"/>
      <c r="C9" s="388"/>
      <c r="D9" s="388"/>
      <c r="E9" s="389"/>
      <c r="F9" s="389"/>
      <c r="G9" s="390"/>
      <c r="H9" s="391"/>
      <c r="I9" s="388"/>
      <c r="J9" s="392"/>
      <c r="K9" s="388"/>
      <c r="L9" s="387"/>
      <c r="M9" s="393"/>
      <c r="N9" s="394"/>
      <c r="O9" s="389"/>
      <c r="P9" s="443"/>
      <c r="Q9" s="443"/>
      <c r="R9" s="395"/>
      <c r="S9" s="395"/>
      <c r="T9" s="395"/>
      <c r="U9" s="395"/>
      <c r="V9" s="395"/>
      <c r="W9" s="409"/>
      <c r="X9" s="55"/>
      <c r="Y9" s="86">
        <v>0</v>
      </c>
      <c r="Z9" s="85">
        <f>Configurar!$B$14</f>
        <v>1000</v>
      </c>
      <c r="AA9" s="9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96"/>
      <c r="BR9" s="96"/>
      <c r="BS9" s="96"/>
      <c r="BT9" s="96"/>
    </row>
    <row r="10" spans="1:72" ht="15.95" customHeight="1">
      <c r="A10" s="119"/>
      <c r="B10" s="396"/>
      <c r="C10" s="588"/>
      <c r="D10" s="588"/>
      <c r="E10" s="588"/>
      <c r="F10" s="588"/>
      <c r="G10" s="588"/>
      <c r="H10" s="588"/>
      <c r="I10" s="446"/>
      <c r="J10" s="588"/>
      <c r="K10" s="588"/>
      <c r="L10" s="588"/>
      <c r="M10" s="588"/>
      <c r="N10" s="588"/>
      <c r="O10" s="588"/>
      <c r="P10" s="447"/>
      <c r="Q10" s="588" t="s">
        <v>119</v>
      </c>
      <c r="R10" s="588"/>
      <c r="S10" s="588"/>
      <c r="T10" s="588"/>
      <c r="U10" s="588"/>
      <c r="V10" s="588"/>
      <c r="W10" s="409"/>
      <c r="X10" s="55"/>
      <c r="Y10" s="86">
        <v>0</v>
      </c>
      <c r="Z10" s="85">
        <f>Configurar!$B$14</f>
        <v>1000</v>
      </c>
      <c r="AA10" s="9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96"/>
      <c r="BR10" s="96"/>
      <c r="BS10" s="96"/>
      <c r="BT10" s="96"/>
    </row>
    <row r="11" spans="1:72" ht="15.95" customHeight="1">
      <c r="A11" s="119"/>
      <c r="B11" s="396"/>
      <c r="C11" s="588"/>
      <c r="D11" s="588"/>
      <c r="E11" s="588"/>
      <c r="F11" s="588"/>
      <c r="G11" s="588"/>
      <c r="H11" s="588"/>
      <c r="I11" s="446"/>
      <c r="J11" s="588"/>
      <c r="K11" s="588"/>
      <c r="L11" s="588"/>
      <c r="M11" s="588"/>
      <c r="N11" s="588"/>
      <c r="O11" s="588"/>
      <c r="P11" s="447"/>
      <c r="Q11" s="588"/>
      <c r="R11" s="588"/>
      <c r="S11" s="588"/>
      <c r="T11" s="588"/>
      <c r="U11" s="588"/>
      <c r="V11" s="588"/>
      <c r="W11" s="409"/>
      <c r="X11" s="55"/>
      <c r="Y11" s="86">
        <v>0</v>
      </c>
      <c r="Z11" s="85">
        <f>Configurar!$B$14</f>
        <v>1000</v>
      </c>
      <c r="AA11" s="9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96"/>
      <c r="BR11" s="96"/>
      <c r="BS11" s="96"/>
      <c r="BT11" s="96"/>
    </row>
    <row r="12" spans="1:72" ht="15.95" customHeight="1">
      <c r="A12" s="119"/>
      <c r="B12" s="396"/>
      <c r="C12" s="55"/>
      <c r="D12" s="388"/>
      <c r="E12" s="389"/>
      <c r="F12" s="389"/>
      <c r="G12" s="390"/>
      <c r="H12" s="391"/>
      <c r="I12" s="388"/>
      <c r="J12" s="55"/>
      <c r="K12" s="388"/>
      <c r="L12" s="389"/>
      <c r="M12" s="389"/>
      <c r="N12" s="390"/>
      <c r="O12" s="391"/>
      <c r="P12" s="443"/>
      <c r="Q12" s="55"/>
      <c r="R12" s="388"/>
      <c r="S12" s="389"/>
      <c r="T12" s="389"/>
      <c r="U12" s="390"/>
      <c r="V12" s="391"/>
      <c r="W12" s="409"/>
      <c r="X12" s="55"/>
      <c r="Y12" s="86">
        <v>0</v>
      </c>
      <c r="Z12" s="85">
        <f>Configurar!$B$14</f>
        <v>1000</v>
      </c>
      <c r="AA12" s="9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96"/>
      <c r="BR12" s="96"/>
      <c r="BS12" s="96"/>
      <c r="BT12" s="96"/>
    </row>
    <row r="13" spans="1:72" ht="15.95" customHeight="1">
      <c r="A13" s="119"/>
      <c r="B13" s="396"/>
      <c r="C13" s="592"/>
      <c r="D13" s="592"/>
      <c r="E13" s="592"/>
      <c r="F13" s="592"/>
      <c r="G13" s="592"/>
      <c r="H13" s="592"/>
      <c r="I13" s="448"/>
      <c r="J13" s="592"/>
      <c r="K13" s="592"/>
      <c r="L13" s="592"/>
      <c r="M13" s="592"/>
      <c r="N13" s="592"/>
      <c r="O13" s="592"/>
      <c r="P13" s="449"/>
      <c r="Q13" s="592" t="s">
        <v>118</v>
      </c>
      <c r="R13" s="592"/>
      <c r="S13" s="592"/>
      <c r="T13" s="592"/>
      <c r="U13" s="592"/>
      <c r="V13" s="592"/>
      <c r="W13" s="409"/>
      <c r="X13" s="55"/>
      <c r="Y13" s="86">
        <v>0</v>
      </c>
      <c r="Z13" s="85">
        <f>Configurar!$B$14</f>
        <v>1000</v>
      </c>
      <c r="AA13" s="9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96"/>
      <c r="BR13" s="96"/>
      <c r="BS13" s="96"/>
      <c r="BT13" s="96"/>
    </row>
    <row r="14" spans="1:72" ht="15.95" customHeight="1">
      <c r="A14" s="119"/>
      <c r="B14" s="396"/>
      <c r="C14" s="593"/>
      <c r="D14" s="593"/>
      <c r="E14" s="593"/>
      <c r="F14" s="593"/>
      <c r="G14" s="593"/>
      <c r="H14" s="593"/>
      <c r="I14" s="448"/>
      <c r="J14" s="593"/>
      <c r="K14" s="593"/>
      <c r="L14" s="593"/>
      <c r="M14" s="593"/>
      <c r="N14" s="593"/>
      <c r="O14" s="593"/>
      <c r="P14" s="449"/>
      <c r="Q14" s="593"/>
      <c r="R14" s="593"/>
      <c r="S14" s="593"/>
      <c r="T14" s="593"/>
      <c r="U14" s="593"/>
      <c r="V14" s="593"/>
      <c r="W14" s="409"/>
      <c r="X14" s="55"/>
      <c r="Y14" s="86">
        <v>0</v>
      </c>
      <c r="Z14" s="85">
        <f>Configurar!$B$14</f>
        <v>1000</v>
      </c>
      <c r="AA14" s="9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96"/>
      <c r="BR14" s="96"/>
      <c r="BS14" s="96"/>
      <c r="BT14" s="96"/>
    </row>
    <row r="15" spans="1:72" ht="15.95" customHeight="1">
      <c r="A15" s="119"/>
      <c r="B15" s="396"/>
      <c r="C15" s="594"/>
      <c r="D15" s="594"/>
      <c r="E15" s="594"/>
      <c r="F15" s="594"/>
      <c r="G15" s="594"/>
      <c r="H15" s="594"/>
      <c r="I15" s="448"/>
      <c r="J15" s="594"/>
      <c r="K15" s="594"/>
      <c r="L15" s="594"/>
      <c r="M15" s="594"/>
      <c r="N15" s="594"/>
      <c r="O15" s="594"/>
      <c r="P15" s="449"/>
      <c r="Q15" s="594"/>
      <c r="R15" s="594"/>
      <c r="S15" s="594"/>
      <c r="T15" s="594"/>
      <c r="U15" s="594"/>
      <c r="V15" s="594"/>
      <c r="W15" s="409"/>
      <c r="X15" s="55"/>
      <c r="Y15" s="86">
        <v>0</v>
      </c>
      <c r="Z15" s="85">
        <f>Configurar!$B$14</f>
        <v>1000</v>
      </c>
      <c r="AA15" s="9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96"/>
      <c r="BR15" s="96"/>
      <c r="BS15" s="96"/>
      <c r="BT15" s="96"/>
    </row>
    <row r="16" spans="1:72" ht="15.95" customHeight="1">
      <c r="A16" s="119"/>
      <c r="B16" s="396"/>
      <c r="C16" s="594"/>
      <c r="D16" s="594"/>
      <c r="E16" s="594"/>
      <c r="F16" s="594"/>
      <c r="G16" s="594"/>
      <c r="H16" s="594"/>
      <c r="I16" s="448"/>
      <c r="J16" s="594"/>
      <c r="K16" s="594"/>
      <c r="L16" s="594"/>
      <c r="M16" s="594"/>
      <c r="N16" s="594"/>
      <c r="O16" s="594"/>
      <c r="P16" s="449"/>
      <c r="Q16" s="594"/>
      <c r="R16" s="594"/>
      <c r="S16" s="594"/>
      <c r="T16" s="594"/>
      <c r="U16" s="594"/>
      <c r="V16" s="594"/>
      <c r="W16" s="409"/>
      <c r="X16" s="55"/>
      <c r="Y16" s="86">
        <v>0</v>
      </c>
      <c r="Z16" s="85">
        <f>Configurar!$B$14</f>
        <v>1000</v>
      </c>
      <c r="AA16" s="9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96"/>
      <c r="BR16" s="96"/>
      <c r="BS16" s="96"/>
      <c r="BT16" s="96"/>
    </row>
    <row r="17" spans="1:72" ht="15.95" customHeight="1">
      <c r="A17" s="119"/>
      <c r="B17" s="396"/>
      <c r="C17" s="595"/>
      <c r="D17" s="595"/>
      <c r="E17" s="595"/>
      <c r="F17" s="595"/>
      <c r="G17" s="595"/>
      <c r="H17" s="595"/>
      <c r="I17" s="448"/>
      <c r="J17" s="595"/>
      <c r="K17" s="595"/>
      <c r="L17" s="595"/>
      <c r="M17" s="595"/>
      <c r="N17" s="595"/>
      <c r="O17" s="595"/>
      <c r="P17" s="449"/>
      <c r="Q17" s="595"/>
      <c r="R17" s="595"/>
      <c r="S17" s="595"/>
      <c r="T17" s="595"/>
      <c r="U17" s="595"/>
      <c r="V17" s="595"/>
      <c r="W17" s="409"/>
      <c r="X17" s="55"/>
      <c r="Y17" s="86">
        <v>0</v>
      </c>
      <c r="Z17" s="85">
        <f>Configurar!$B$14</f>
        <v>1000</v>
      </c>
      <c r="AA17" s="9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96"/>
      <c r="BR17" s="96"/>
      <c r="BS17" s="96"/>
      <c r="BT17" s="96"/>
    </row>
    <row r="18" spans="1:72" ht="15.95" customHeight="1">
      <c r="A18" s="119"/>
      <c r="B18" s="396"/>
      <c r="C18" s="592"/>
      <c r="D18" s="592"/>
      <c r="E18" s="592"/>
      <c r="F18" s="592"/>
      <c r="G18" s="592"/>
      <c r="H18" s="592"/>
      <c r="I18" s="448"/>
      <c r="J18" s="592"/>
      <c r="K18" s="592"/>
      <c r="L18" s="592"/>
      <c r="M18" s="592"/>
      <c r="N18" s="592"/>
      <c r="O18" s="592"/>
      <c r="P18" s="450"/>
      <c r="Q18" s="592"/>
      <c r="R18" s="592"/>
      <c r="S18" s="592"/>
      <c r="T18" s="592"/>
      <c r="U18" s="592"/>
      <c r="V18" s="592"/>
      <c r="W18" s="409"/>
      <c r="X18" s="55"/>
      <c r="Y18" s="86">
        <v>0</v>
      </c>
      <c r="Z18" s="85">
        <f>Configurar!$B$14</f>
        <v>1000</v>
      </c>
      <c r="AA18" s="9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96"/>
      <c r="BR18" s="96"/>
      <c r="BS18" s="96"/>
      <c r="BT18" s="96"/>
    </row>
    <row r="19" spans="1:72" ht="15.95" customHeight="1">
      <c r="A19" s="119"/>
      <c r="B19" s="396"/>
      <c r="C19" s="451"/>
      <c r="D19" s="451"/>
      <c r="E19" s="452"/>
      <c r="F19" s="452"/>
      <c r="G19" s="451"/>
      <c r="H19" s="453"/>
      <c r="I19" s="448"/>
      <c r="J19" s="451"/>
      <c r="K19" s="451"/>
      <c r="L19" s="452"/>
      <c r="M19" s="452"/>
      <c r="N19" s="451"/>
      <c r="O19" s="453"/>
      <c r="P19" s="449"/>
      <c r="Q19" s="451"/>
      <c r="R19" s="451"/>
      <c r="S19" s="452"/>
      <c r="T19" s="452"/>
      <c r="U19" s="451"/>
      <c r="V19" s="453"/>
      <c r="W19" s="409"/>
      <c r="X19" s="55"/>
      <c r="Y19" s="86">
        <v>0</v>
      </c>
      <c r="Z19" s="85">
        <f>Configurar!$B$14</f>
        <v>1000</v>
      </c>
      <c r="AA19" s="9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96"/>
      <c r="BR19" s="96"/>
      <c r="BS19" s="96"/>
      <c r="BT19" s="96"/>
    </row>
    <row r="20" spans="1:72" ht="15.95" customHeight="1">
      <c r="A20" s="119"/>
      <c r="B20" s="396"/>
      <c r="C20" s="453"/>
      <c r="D20" s="453"/>
      <c r="E20" s="453"/>
      <c r="F20" s="453"/>
      <c r="G20" s="451"/>
      <c r="H20" s="453"/>
      <c r="I20" s="448"/>
      <c r="J20" s="453"/>
      <c r="K20" s="453"/>
      <c r="L20" s="453"/>
      <c r="M20" s="453"/>
      <c r="N20" s="451"/>
      <c r="O20" s="453"/>
      <c r="P20" s="449"/>
      <c r="Q20" s="453"/>
      <c r="R20" s="453"/>
      <c r="S20" s="453"/>
      <c r="T20" s="453"/>
      <c r="U20" s="451"/>
      <c r="V20" s="453"/>
      <c r="W20" s="409"/>
      <c r="X20" s="55"/>
      <c r="Y20" s="86">
        <v>0</v>
      </c>
      <c r="Z20" s="85">
        <f>Configurar!$B$14</f>
        <v>1000</v>
      </c>
      <c r="AA20" s="9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96"/>
      <c r="BR20" s="96"/>
      <c r="BS20" s="96"/>
      <c r="BT20" s="96"/>
    </row>
    <row r="21" spans="1:72" ht="15.95" customHeight="1">
      <c r="A21" s="119"/>
      <c r="B21" s="396"/>
      <c r="C21" s="592"/>
      <c r="D21" s="592"/>
      <c r="E21" s="592"/>
      <c r="F21" s="592"/>
      <c r="G21" s="592"/>
      <c r="H21" s="592"/>
      <c r="I21" s="448"/>
      <c r="J21" s="577"/>
      <c r="K21" s="577"/>
      <c r="L21" s="577"/>
      <c r="M21" s="577"/>
      <c r="N21" s="577"/>
      <c r="O21" s="577"/>
      <c r="P21" s="449"/>
      <c r="Q21" s="578"/>
      <c r="R21" s="578"/>
      <c r="S21" s="578"/>
      <c r="T21" s="578"/>
      <c r="U21" s="578"/>
      <c r="V21" s="578"/>
      <c r="W21" s="409"/>
      <c r="X21" s="55"/>
      <c r="Y21" s="95"/>
      <c r="Z21" s="95"/>
      <c r="AA21" s="9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96"/>
      <c r="BR21" s="96"/>
      <c r="BS21" s="96"/>
      <c r="BT21" s="96"/>
    </row>
    <row r="22" spans="1:72" ht="15.95" customHeight="1">
      <c r="A22" s="119"/>
      <c r="B22" s="396"/>
      <c r="C22" s="592"/>
      <c r="D22" s="592"/>
      <c r="E22" s="592"/>
      <c r="F22" s="592"/>
      <c r="G22" s="592"/>
      <c r="H22" s="592"/>
      <c r="I22" s="448"/>
      <c r="J22" s="577"/>
      <c r="K22" s="577"/>
      <c r="L22" s="577"/>
      <c r="M22" s="577"/>
      <c r="N22" s="577"/>
      <c r="O22" s="577"/>
      <c r="P22" s="452"/>
      <c r="Q22" s="578"/>
      <c r="R22" s="578"/>
      <c r="S22" s="578"/>
      <c r="T22" s="578"/>
      <c r="U22" s="578"/>
      <c r="V22" s="578"/>
      <c r="W22" s="409"/>
      <c r="X22" s="55"/>
      <c r="Y22" s="95"/>
      <c r="Z22" s="95"/>
      <c r="AA22" s="9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96"/>
      <c r="BR22" s="96"/>
      <c r="BS22" s="96"/>
      <c r="BT22" s="96"/>
    </row>
    <row r="23" spans="1:72" ht="15.95" customHeight="1">
      <c r="A23" s="119"/>
      <c r="B23" s="396"/>
      <c r="C23" s="417"/>
      <c r="D23" s="417"/>
      <c r="E23" s="417"/>
      <c r="F23" s="417"/>
      <c r="G23" s="417"/>
      <c r="H23" s="391"/>
      <c r="I23" s="388"/>
      <c r="J23" s="392"/>
      <c r="K23" s="388"/>
      <c r="L23" s="387"/>
      <c r="M23" s="393"/>
      <c r="N23" s="394"/>
      <c r="O23" s="389"/>
      <c r="P23" s="443"/>
      <c r="Q23" s="443"/>
      <c r="R23" s="395"/>
      <c r="S23" s="395"/>
      <c r="T23" s="395"/>
      <c r="U23" s="395"/>
      <c r="V23" s="395"/>
      <c r="W23" s="409"/>
      <c r="X23" s="55"/>
      <c r="Y23" s="95"/>
      <c r="Z23" s="95"/>
      <c r="AA23" s="9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96"/>
      <c r="BR23" s="96"/>
      <c r="BS23" s="96"/>
      <c r="BT23" s="96"/>
    </row>
    <row r="24" spans="1:72" ht="15.95" customHeight="1">
      <c r="A24" s="119"/>
      <c r="B24" s="396"/>
      <c r="C24" s="417"/>
      <c r="D24" s="417"/>
      <c r="E24" s="417"/>
      <c r="F24" s="417"/>
      <c r="G24" s="417"/>
      <c r="H24" s="391"/>
      <c r="I24" s="388"/>
      <c r="J24" s="392"/>
      <c r="K24" s="388"/>
      <c r="L24" s="387"/>
      <c r="M24" s="393"/>
      <c r="N24" s="394"/>
      <c r="O24" s="389"/>
      <c r="P24" s="443"/>
      <c r="Q24" s="443"/>
      <c r="R24" s="395"/>
      <c r="S24" s="395"/>
      <c r="T24" s="395"/>
      <c r="U24" s="395"/>
      <c r="V24" s="395"/>
      <c r="W24" s="409"/>
      <c r="X24" s="55"/>
      <c r="Y24" s="95"/>
      <c r="Z24" s="95"/>
      <c r="AA24" s="9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96"/>
      <c r="BR24" s="96"/>
      <c r="BS24" s="96"/>
      <c r="BT24" s="96"/>
    </row>
    <row r="25" spans="1:72" ht="15.95" customHeight="1">
      <c r="A25" s="119"/>
      <c r="B25" s="396"/>
      <c r="C25" s="417"/>
      <c r="D25" s="417"/>
      <c r="E25" s="417"/>
      <c r="F25" s="417"/>
      <c r="G25" s="417"/>
      <c r="H25" s="391"/>
      <c r="I25" s="388"/>
      <c r="J25" s="392"/>
      <c r="K25" s="388"/>
      <c r="L25" s="387"/>
      <c r="M25" s="393"/>
      <c r="N25" s="394"/>
      <c r="O25" s="389"/>
      <c r="P25" s="443"/>
      <c r="Q25" s="443"/>
      <c r="R25" s="395"/>
      <c r="S25" s="395"/>
      <c r="T25" s="395"/>
      <c r="U25" s="395"/>
      <c r="V25" s="395"/>
      <c r="W25" s="409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96"/>
      <c r="BR25" s="96"/>
      <c r="BS25" s="96"/>
      <c r="BT25" s="96"/>
    </row>
    <row r="26" spans="1:72" ht="15.95" customHeight="1">
      <c r="A26" s="119"/>
      <c r="B26" s="396"/>
      <c r="C26" s="417"/>
      <c r="D26" s="417"/>
      <c r="E26" s="417"/>
      <c r="F26" s="417"/>
      <c r="G26" s="417"/>
      <c r="H26" s="391"/>
      <c r="I26" s="388"/>
      <c r="J26" s="392"/>
      <c r="K26" s="388"/>
      <c r="L26" s="387"/>
      <c r="M26" s="393"/>
      <c r="N26" s="394"/>
      <c r="O26" s="389"/>
      <c r="P26" s="443"/>
      <c r="Q26" s="443"/>
      <c r="R26" s="395"/>
      <c r="S26" s="395"/>
      <c r="T26" s="395"/>
      <c r="U26" s="395"/>
      <c r="V26" s="395"/>
      <c r="W26" s="409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96"/>
      <c r="BR26" s="96"/>
      <c r="BS26" s="96"/>
      <c r="BT26" s="96"/>
    </row>
    <row r="27" spans="1:72" ht="15.95" customHeight="1">
      <c r="A27" s="119"/>
      <c r="B27" s="396"/>
      <c r="C27" s="388"/>
      <c r="D27" s="388"/>
      <c r="E27" s="389"/>
      <c r="F27" s="389"/>
      <c r="G27" s="390"/>
      <c r="H27" s="391"/>
      <c r="I27" s="388"/>
      <c r="J27" s="392"/>
      <c r="K27" s="388"/>
      <c r="L27" s="387"/>
      <c r="M27" s="393"/>
      <c r="N27" s="394"/>
      <c r="O27" s="389"/>
      <c r="P27" s="591"/>
      <c r="Q27" s="591"/>
      <c r="R27" s="395"/>
      <c r="S27" s="395"/>
      <c r="T27" s="395"/>
      <c r="U27" s="395"/>
      <c r="V27" s="395"/>
      <c r="W27" s="409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96"/>
      <c r="BR27" s="96"/>
      <c r="BS27" s="96"/>
      <c r="BT27" s="96"/>
    </row>
    <row r="28" spans="1:72" s="96" customFormat="1" ht="15.95" customHeight="1" thickBot="1">
      <c r="A28" s="137"/>
      <c r="B28" s="410"/>
      <c r="C28" s="411"/>
      <c r="D28" s="411"/>
      <c r="E28" s="411"/>
      <c r="F28" s="411"/>
      <c r="G28" s="411"/>
      <c r="H28" s="411"/>
      <c r="I28" s="411"/>
      <c r="J28" s="411"/>
      <c r="K28" s="590"/>
      <c r="L28" s="590"/>
      <c r="M28" s="412"/>
      <c r="N28" s="413"/>
      <c r="O28" s="414"/>
      <c r="P28" s="589"/>
      <c r="Q28" s="589"/>
      <c r="R28" s="415"/>
      <c r="S28" s="415"/>
      <c r="T28" s="415"/>
      <c r="U28" s="415"/>
      <c r="V28" s="415"/>
      <c r="W28" s="416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</row>
    <row r="29" spans="1:72" s="96" customFormat="1" ht="24" customHeight="1" thickTop="1">
      <c r="A29" s="149"/>
      <c r="B29" s="572"/>
      <c r="C29" s="573"/>
      <c r="D29" s="573"/>
      <c r="E29" s="573"/>
      <c r="F29" s="573"/>
      <c r="G29" s="573"/>
      <c r="H29" s="574"/>
      <c r="I29" s="574"/>
      <c r="J29" s="575"/>
      <c r="K29" s="575"/>
      <c r="L29" s="576"/>
      <c r="M29" s="576"/>
      <c r="N29" s="576"/>
      <c r="O29" s="576"/>
      <c r="P29" s="576"/>
      <c r="Q29" s="576"/>
      <c r="R29" s="569"/>
      <c r="S29" s="569"/>
      <c r="T29" s="569"/>
      <c r="U29" s="569"/>
      <c r="V29" s="569"/>
      <c r="W29" s="570"/>
      <c r="X29" s="55"/>
      <c r="Y29" s="151"/>
      <c r="Z29" s="151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</row>
    <row r="30" spans="1:72" s="96" customFormat="1" ht="15" customHeight="1">
      <c r="A30" s="571"/>
      <c r="B30" s="438"/>
      <c r="C30" s="439"/>
      <c r="D30" s="439"/>
      <c r="E30" s="439"/>
      <c r="F30" s="439"/>
      <c r="G30" s="439"/>
      <c r="H30" s="440"/>
      <c r="I30" s="440"/>
      <c r="J30" s="440"/>
      <c r="K30" s="440"/>
      <c r="L30" s="441"/>
      <c r="M30" s="441"/>
      <c r="N30" s="441"/>
      <c r="O30" s="436"/>
      <c r="P30" s="436"/>
      <c r="Q30" s="436"/>
      <c r="R30" s="444"/>
      <c r="S30" s="437"/>
      <c r="T30" s="437"/>
      <c r="U30" s="437"/>
      <c r="V30" s="437"/>
      <c r="W30" s="437"/>
      <c r="X30" s="55"/>
      <c r="Y30" s="151"/>
      <c r="Z30" s="151"/>
      <c r="AA30" s="151"/>
      <c r="AB30" s="151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</row>
    <row r="31" spans="1:72" s="96" customFormat="1" ht="15" customHeight="1">
      <c r="A31" s="571"/>
      <c r="B31" s="438"/>
      <c r="C31" s="439"/>
      <c r="D31" s="439"/>
      <c r="E31" s="439"/>
      <c r="F31" s="439"/>
      <c r="G31" s="439"/>
      <c r="H31" s="440"/>
      <c r="I31" s="440"/>
      <c r="J31" s="440"/>
      <c r="K31" s="440"/>
      <c r="L31" s="441"/>
      <c r="M31" s="441"/>
      <c r="N31" s="441"/>
      <c r="O31" s="436"/>
      <c r="P31" s="436"/>
      <c r="Q31" s="436"/>
      <c r="R31" s="437"/>
      <c r="S31" s="437"/>
      <c r="T31" s="437"/>
      <c r="U31" s="437"/>
      <c r="V31" s="437"/>
      <c r="W31" s="437"/>
      <c r="X31" s="55"/>
      <c r="Y31" s="151"/>
      <c r="Z31" s="151"/>
      <c r="AA31" s="151"/>
      <c r="AB31" s="151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</row>
    <row r="32" spans="1:72" s="96" customFormat="1" ht="18.75" customHeight="1">
      <c r="A32" s="571"/>
      <c r="B32" s="445"/>
      <c r="C32" s="439"/>
      <c r="D32" s="439"/>
      <c r="E32" s="439"/>
      <c r="F32" s="439"/>
      <c r="G32" s="439"/>
      <c r="H32" s="440"/>
      <c r="I32" s="440"/>
      <c r="J32" s="440"/>
      <c r="K32" s="440"/>
      <c r="L32" s="441"/>
      <c r="M32" s="441"/>
      <c r="N32" s="441"/>
      <c r="O32" s="436"/>
      <c r="P32" s="436"/>
      <c r="Q32" s="436"/>
      <c r="R32" s="437"/>
      <c r="S32" s="437"/>
      <c r="T32" s="437"/>
      <c r="U32" s="437"/>
      <c r="V32" s="437"/>
      <c r="W32" s="437"/>
      <c r="X32" s="55"/>
      <c r="Y32" s="151"/>
      <c r="Z32" s="151"/>
      <c r="AA32" s="151"/>
      <c r="AB32" s="151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</row>
    <row r="33" spans="1:68" s="96" customFormat="1" ht="19.5" customHeight="1">
      <c r="A33" s="571"/>
      <c r="B33" s="439"/>
      <c r="C33" s="439"/>
      <c r="D33" s="439"/>
      <c r="E33" s="439"/>
      <c r="F33" s="439"/>
      <c r="G33" s="439"/>
      <c r="H33" s="440"/>
      <c r="I33" s="440"/>
      <c r="J33" s="440"/>
      <c r="K33" s="440"/>
      <c r="L33" s="441"/>
      <c r="M33" s="441"/>
      <c r="N33" s="441"/>
      <c r="O33" s="436"/>
      <c r="P33" s="436"/>
      <c r="Q33" s="436"/>
      <c r="R33" s="437"/>
      <c r="S33" s="437"/>
      <c r="T33" s="437"/>
      <c r="U33" s="437"/>
      <c r="V33" s="437"/>
      <c r="W33" s="437"/>
      <c r="X33" s="55"/>
      <c r="Y33" s="151"/>
      <c r="Z33" s="151"/>
      <c r="AA33" s="151"/>
      <c r="AB33" s="151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</row>
    <row r="34" spans="1:68" s="96" customFormat="1" ht="25.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23"/>
      <c r="L34" s="523"/>
      <c r="M34" s="386"/>
      <c r="N34" s="154"/>
      <c r="O34" s="154"/>
      <c r="P34" s="154"/>
      <c r="Q34" s="154"/>
      <c r="R34" s="154"/>
      <c r="S34" s="154"/>
      <c r="T34" s="154"/>
      <c r="U34" s="154"/>
      <c r="V34" s="154"/>
      <c r="W34" s="55"/>
      <c r="X34" s="55"/>
      <c r="Y34" s="55"/>
      <c r="Z34" s="55"/>
      <c r="AA34" s="151"/>
      <c r="AB34" s="151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</row>
    <row r="35" spans="1:68" s="96" customFormat="1">
      <c r="A35" s="55"/>
      <c r="B35" s="63"/>
      <c r="C35" s="63"/>
      <c r="D35" s="63"/>
      <c r="E35" s="64"/>
      <c r="F35" s="64"/>
      <c r="G35" s="64"/>
      <c r="H35" s="64"/>
      <c r="I35" s="64"/>
      <c r="J35" s="64"/>
      <c r="K35" s="64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151"/>
      <c r="AB35" s="151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</row>
    <row r="36" spans="1:68" s="96" customFormat="1">
      <c r="A36" s="157"/>
      <c r="B36" s="68"/>
      <c r="C36" s="68"/>
      <c r="D36" s="68"/>
      <c r="E36" s="68"/>
      <c r="F36" s="68"/>
      <c r="G36" s="68"/>
      <c r="H36" s="68"/>
      <c r="I36" s="68"/>
      <c r="J36" s="64"/>
      <c r="K36" s="64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151"/>
      <c r="AB36" s="151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</row>
    <row r="37" spans="1:68" s="55" customFormat="1">
      <c r="B37" s="68"/>
      <c r="C37" s="68"/>
      <c r="D37" s="68"/>
      <c r="E37" s="68"/>
      <c r="F37" s="68"/>
      <c r="G37" s="68"/>
      <c r="H37" s="64"/>
      <c r="I37" s="64"/>
      <c r="J37" s="64"/>
      <c r="K37" s="64"/>
      <c r="AA37" s="151"/>
      <c r="AB37" s="151"/>
    </row>
    <row r="38" spans="1:68" s="55" customFormat="1">
      <c r="B38" s="69"/>
      <c r="C38" s="69"/>
      <c r="D38" s="69"/>
      <c r="E38" s="64"/>
      <c r="F38" s="64"/>
      <c r="G38" s="64"/>
      <c r="H38" s="64"/>
      <c r="I38" s="64"/>
      <c r="J38" s="64"/>
      <c r="K38" s="64"/>
      <c r="AA38" s="151"/>
      <c r="AB38" s="151"/>
    </row>
    <row r="39" spans="1:68" s="55" customFormat="1">
      <c r="AA39" s="151"/>
      <c r="AB39" s="151"/>
    </row>
    <row r="40" spans="1:68" s="55" customFormat="1">
      <c r="AA40" s="151"/>
      <c r="AB40" s="151"/>
    </row>
    <row r="41" spans="1:68" s="55" customFormat="1">
      <c r="AA41" s="151"/>
      <c r="AB41" s="151"/>
    </row>
    <row r="42" spans="1:68" s="55" customFormat="1"/>
    <row r="43" spans="1:68" s="96" customForma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</row>
    <row r="44" spans="1:68" s="96" customForma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</row>
    <row r="45" spans="1:68" s="96" customForma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</row>
    <row r="46" spans="1:68" s="96" customForma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</row>
    <row r="47" spans="1:68" s="96" customForma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</row>
    <row r="48" spans="1:68" s="96" customForma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</row>
    <row r="49" spans="1:68" s="96" customForma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</row>
    <row r="50" spans="1:68" s="96" customForma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</row>
    <row r="51" spans="1:68" s="96" customForma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</row>
    <row r="52" spans="1:68" s="96" customForma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</row>
    <row r="53" spans="1:68" s="96" customForma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</row>
    <row r="54" spans="1:68" s="96" customFormat="1">
      <c r="A54" s="158"/>
      <c r="B54" s="158"/>
      <c r="C54" s="158"/>
      <c r="D54" s="158"/>
      <c r="E54" s="158"/>
      <c r="F54" s="158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</row>
    <row r="55" spans="1:68" s="96" customFormat="1">
      <c r="A55" s="158"/>
      <c r="B55" s="158"/>
      <c r="C55" s="158"/>
      <c r="D55" s="158"/>
      <c r="E55" s="158"/>
      <c r="F55" s="158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</row>
    <row r="56" spans="1:68" s="96" customFormat="1">
      <c r="A56" s="158"/>
      <c r="B56" s="159"/>
      <c r="C56" s="159"/>
      <c r="D56" s="159"/>
      <c r="E56" s="158"/>
      <c r="F56" s="158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</row>
    <row r="57" spans="1:68" s="96" customFormat="1">
      <c r="A57" s="158"/>
      <c r="B57" s="158"/>
      <c r="C57" s="158"/>
      <c r="D57" s="158"/>
      <c r="E57" s="158"/>
      <c r="F57" s="158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</row>
    <row r="58" spans="1:68" s="96" customFormat="1">
      <c r="A58" s="158"/>
      <c r="B58" s="159"/>
      <c r="C58" s="159"/>
      <c r="D58" s="159"/>
      <c r="E58" s="158"/>
      <c r="F58" s="158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</row>
    <row r="59" spans="1:68" s="96" customFormat="1">
      <c r="A59" s="158"/>
      <c r="B59" s="158"/>
      <c r="C59" s="158"/>
      <c r="D59" s="158"/>
      <c r="E59" s="158"/>
      <c r="F59" s="158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</row>
    <row r="60" spans="1:68" s="96" customForma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</row>
    <row r="61" spans="1:68" s="96" customForma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</row>
    <row r="62" spans="1:68" s="96" customForma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</row>
    <row r="63" spans="1:68" s="96" customForma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</row>
    <row r="64" spans="1:68" s="96" customForma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</row>
    <row r="65" spans="1:68" s="96" customForma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</row>
    <row r="66" spans="1:68" s="96" customForma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</row>
    <row r="67" spans="1:68" s="96" customForma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</row>
    <row r="68" spans="1:68" s="96" customForma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</row>
    <row r="69" spans="1:68" s="96" customForma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</row>
    <row r="70" spans="1:68" s="96" customForma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</row>
    <row r="71" spans="1:68" s="96" customForma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</row>
    <row r="72" spans="1:68" s="96" customForma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</row>
    <row r="73" spans="1:68" s="96" customForma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</row>
    <row r="74" spans="1:68" s="96" customForma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</row>
    <row r="75" spans="1:68" s="96" customForma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</row>
    <row r="76" spans="1:68" s="96" customForma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</row>
    <row r="77" spans="1:68" s="96" customForma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</row>
    <row r="78" spans="1:68" s="96" customForma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</row>
    <row r="79" spans="1:68" s="96" customForma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</row>
    <row r="80" spans="1:68" s="96" customForma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</row>
    <row r="81" spans="1:68" s="96" customForma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</row>
    <row r="82" spans="1:68" s="96" customForma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</row>
    <row r="83" spans="1:68" s="96" customForma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</row>
    <row r="84" spans="1:68" s="96" customForma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</row>
    <row r="85" spans="1:68" s="96" customForma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</row>
    <row r="86" spans="1:68" s="96" customForma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</row>
    <row r="87" spans="1:68" s="96" customForma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</row>
    <row r="88" spans="1:68" s="96" customForma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</row>
    <row r="89" spans="1:68" s="96" customForma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</row>
    <row r="90" spans="1:68" s="96" customForma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</row>
    <row r="91" spans="1:68" s="96" customForma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</row>
    <row r="92" spans="1:68" s="96" customForma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</row>
    <row r="93" spans="1:68" s="96" customForma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</row>
    <row r="94" spans="1:68" s="96" customForma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</row>
    <row r="95" spans="1:68" s="96" customForma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</row>
    <row r="96" spans="1:68" s="96" customForma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</row>
    <row r="97" spans="1:68" s="96" customForma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</row>
    <row r="98" spans="1:68" s="96" customForma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</row>
    <row r="99" spans="1:68" s="96" customForma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</row>
    <row r="100" spans="1:68" s="96" customForma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</row>
    <row r="101" spans="1:68" s="96" customForma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</row>
    <row r="102" spans="1:68" s="96" customForma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</row>
    <row r="103" spans="1:68" s="96" customForma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</row>
    <row r="104" spans="1:68" s="96" customForma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</row>
    <row r="105" spans="1:68" s="96" customForma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</row>
    <row r="106" spans="1:68" s="96" customForma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</row>
    <row r="107" spans="1:68" s="96" customForma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</row>
    <row r="108" spans="1:68" s="96" customForma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</row>
    <row r="109" spans="1:68" s="96" customForma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</row>
    <row r="110" spans="1:68" s="96" customForma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</row>
    <row r="111" spans="1:68" s="96" customForma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</row>
    <row r="112" spans="1:68" s="96" customForma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</row>
    <row r="113" spans="1:68" s="96" customForma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</row>
    <row r="114" spans="1:68" s="96" customForma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</row>
    <row r="115" spans="1:68" s="96" customForma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</row>
    <row r="116" spans="1:68" s="96" customForma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</row>
    <row r="117" spans="1:68" s="96" customForma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</row>
    <row r="118" spans="1:68" s="96" customForma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</row>
    <row r="119" spans="1:68" s="96" customForma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</row>
    <row r="120" spans="1:68" s="96" customForma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</row>
    <row r="121" spans="1:68" s="96" customForma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</row>
    <row r="122" spans="1:68" s="96" customForma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</row>
    <row r="123" spans="1:68" s="96" customForma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</row>
    <row r="124" spans="1:68" s="96" customForma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</row>
    <row r="125" spans="1:68" s="96" customForma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</row>
    <row r="126" spans="1:68" s="96" customForma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</row>
    <row r="127" spans="1:68" s="96" customForma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</row>
    <row r="128" spans="1:68" s="96" customForma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</row>
    <row r="129" spans="1:68" s="96" customForma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</row>
    <row r="130" spans="1:68" s="96" customForma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</row>
    <row r="131" spans="1:68" s="96" customForma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</row>
    <row r="132" spans="1:68" s="96" customForma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</row>
    <row r="133" spans="1:68" s="96" customForma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</row>
    <row r="134" spans="1:68" s="96" customForma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</row>
    <row r="135" spans="1:68" s="96" customForma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</row>
    <row r="136" spans="1:68" s="96" customForma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</row>
    <row r="137" spans="1:68" s="96" customForma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</row>
    <row r="138" spans="1:68" s="96" customForma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</row>
    <row r="139" spans="1:68" s="96" customForma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</row>
    <row r="140" spans="1:68" s="96" customForma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</row>
    <row r="141" spans="1:68" s="96" customForma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</row>
    <row r="142" spans="1:68" s="96" customForma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</row>
    <row r="143" spans="1:68" s="96" customForma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</row>
    <row r="144" spans="1:68" s="96" customForma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</row>
    <row r="145" spans="1:68" s="96" customForma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</row>
    <row r="146" spans="1:68" s="96" customForma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</row>
    <row r="147" spans="1:68" s="96" customForma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</row>
    <row r="148" spans="1:68" s="96" customForma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</row>
    <row r="149" spans="1:68" s="96" customForma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</row>
    <row r="150" spans="1:68" s="96" customForma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</row>
    <row r="151" spans="1:68" s="96" customForma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</row>
    <row r="152" spans="1:68" s="96" customForma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</row>
    <row r="153" spans="1:68" s="96" customForma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</row>
    <row r="154" spans="1:68" s="96" customForma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</row>
    <row r="155" spans="1:68" s="96" customForma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</row>
    <row r="156" spans="1:68" s="96" customForma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</row>
    <row r="157" spans="1:68" s="96" customForma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</row>
    <row r="158" spans="1:68" s="96" customForma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</row>
    <row r="159" spans="1:68" s="96" customForma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</row>
    <row r="160" spans="1:68" s="96" customForma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</row>
    <row r="161" spans="1:68" s="96" customForma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</row>
    <row r="162" spans="1:68" s="96" customForma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</row>
    <row r="163" spans="1:68" s="96" customForma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</row>
    <row r="164" spans="1:68" s="96" customForma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</row>
    <row r="165" spans="1:68" s="96" customForma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</row>
    <row r="166" spans="1:68" s="96" customForma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</row>
    <row r="167" spans="1:68" s="96" customForma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</row>
    <row r="168" spans="1:68" s="96" customForma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</row>
    <row r="169" spans="1:68" s="96" customForma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</row>
    <row r="170" spans="1:68" s="96" customForma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</row>
    <row r="171" spans="1:68" s="96" customForma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</row>
    <row r="172" spans="1:68" s="96" customForma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</row>
    <row r="173" spans="1:68" s="96" customForma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</row>
    <row r="174" spans="1:68" s="96" customForma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</row>
    <row r="175" spans="1:68" s="96" customForma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</row>
    <row r="176" spans="1:68" s="96" customForma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</row>
    <row r="177" spans="1:68" s="96" customForma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</row>
    <row r="178" spans="1:68" s="96" customForma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</row>
    <row r="179" spans="1:68" s="96" customForma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</row>
    <row r="180" spans="1:68" s="96" customForma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</row>
    <row r="181" spans="1:68" s="96" customForma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</row>
    <row r="182" spans="1:68" s="96" customForma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</row>
    <row r="183" spans="1:68" s="96" customForma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</row>
    <row r="184" spans="1:68" s="96" customForma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</row>
    <row r="185" spans="1:68" s="96" customForma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</row>
    <row r="186" spans="1:68" s="96" customForma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</row>
    <row r="187" spans="1:68" s="96" customForma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</row>
    <row r="188" spans="1:68" s="96" customForma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</row>
    <row r="189" spans="1:68" s="96" customForma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</row>
    <row r="190" spans="1:68" s="96" customForma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</row>
    <row r="191" spans="1:68" s="96" customForma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</row>
    <row r="192" spans="1:68" s="96" customForma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</row>
    <row r="193" spans="1:68" s="96" customForma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</row>
    <row r="194" spans="1:68" s="96" customForma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</row>
    <row r="195" spans="1:68" s="96" customForma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</row>
    <row r="196" spans="1:68" s="96" customForma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</row>
    <row r="197" spans="1:68" s="96" customForma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</row>
    <row r="198" spans="1:68" s="96" customForma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</row>
    <row r="199" spans="1:68" s="96" customForma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</row>
    <row r="200" spans="1:68" s="96" customForma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</row>
    <row r="201" spans="1:68" s="96" customForma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</row>
    <row r="202" spans="1:68" s="96" customForma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</row>
    <row r="203" spans="1:68" s="96" customForma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</row>
    <row r="204" spans="1:68" s="96" customForma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</row>
    <row r="205" spans="1:68" s="96" customForma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</row>
    <row r="206" spans="1:68" s="96" customForma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</row>
    <row r="207" spans="1:68" s="96" customForma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</row>
    <row r="208" spans="1:68" s="96" customForma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</row>
    <row r="209" spans="1:68" s="96" customForma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</row>
    <row r="210" spans="1:68" s="96" customForma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</row>
    <row r="211" spans="1:68" s="96" customForma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</row>
    <row r="212" spans="1:68" s="96" customForma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</row>
    <row r="213" spans="1:68" s="96" customForma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</row>
    <row r="214" spans="1:68" s="96" customForma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</row>
    <row r="215" spans="1:68" s="96" customForma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</row>
    <row r="216" spans="1:68" s="96" customForma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</row>
    <row r="217" spans="1:68" s="96" customForma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</row>
    <row r="218" spans="1:68" s="96" customForma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</row>
    <row r="219" spans="1:68" s="96" customForma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</row>
    <row r="220" spans="1:68" s="96" customForma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</row>
    <row r="221" spans="1:68" s="96" customForma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</row>
    <row r="222" spans="1:68" s="96" customForma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</row>
    <row r="223" spans="1:68" s="96" customForma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</row>
    <row r="224" spans="1:68" s="96" customForma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</row>
    <row r="225" spans="1:53" s="96" customForma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</row>
    <row r="226" spans="1:53" s="96" customForma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</row>
    <row r="227" spans="1:53" s="96" customForma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</row>
    <row r="228" spans="1:53" s="96" customForma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</row>
    <row r="229" spans="1:53" s="96" customForma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</row>
    <row r="230" spans="1:53" s="96" customForma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</row>
    <row r="231" spans="1:53" s="96" customForma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</row>
    <row r="232" spans="1:53" s="96" customForma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</row>
    <row r="233" spans="1:53" s="96" customForma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</row>
    <row r="234" spans="1:53" s="96" customForma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</row>
    <row r="235" spans="1:53" s="96" customForma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</row>
    <row r="236" spans="1:53" s="96" customForma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</row>
    <row r="237" spans="1:53" s="96" customForma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</row>
    <row r="238" spans="1:53" s="96" customForma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</row>
    <row r="239" spans="1:53" s="96" customForma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</row>
    <row r="240" spans="1:53" s="96" customForma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</row>
    <row r="241" spans="1:53" s="96" customForma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</row>
    <row r="242" spans="1:53" s="96" customForma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</row>
    <row r="243" spans="1:53" s="96" customForma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</row>
    <row r="244" spans="1:53" s="96" customForma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</row>
    <row r="245" spans="1:53" s="96" customForma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</row>
    <row r="246" spans="1:53" s="96" customForma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</row>
    <row r="247" spans="1:53" s="96" customForma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</row>
    <row r="248" spans="1:53" s="96" customForma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</row>
    <row r="249" spans="1:53" s="96" customForma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</row>
    <row r="250" spans="1:53" s="96" customForma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</row>
    <row r="251" spans="1:53" s="96" customForma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</row>
    <row r="252" spans="1:53" s="96" customForma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</row>
    <row r="253" spans="1:53" s="96" customForma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</row>
    <row r="254" spans="1:53" s="96" customForma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</row>
    <row r="255" spans="1:53" s="96" customForma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</row>
    <row r="256" spans="1:53" s="96" customForma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</row>
    <row r="257" spans="1:53" s="96" customForma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</row>
    <row r="258" spans="1:53" s="96" customForma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</row>
    <row r="259" spans="1:53" s="96" customForma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</row>
    <row r="260" spans="1:53" s="96" customForma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</row>
    <row r="261" spans="1:53" s="96" customForma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</row>
    <row r="262" spans="1:53" s="96" customForma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</row>
    <row r="263" spans="1:53" s="96" customForma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</row>
    <row r="264" spans="1:53" s="96" customForma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</row>
    <row r="265" spans="1:53" s="96" customForma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</row>
    <row r="266" spans="1:53" s="96" customForma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</row>
    <row r="267" spans="1:53" s="96" customForma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</row>
    <row r="268" spans="1:53" s="96" customForma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</row>
    <row r="269" spans="1:53" s="96" customForma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</row>
    <row r="270" spans="1:53" s="96" customForma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</row>
    <row r="271" spans="1:53" s="96" customForma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</row>
    <row r="272" spans="1:53" s="96" customForma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</row>
    <row r="273" spans="1:53" s="96" customForma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</row>
    <row r="274" spans="1:53" s="96" customForma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</row>
    <row r="275" spans="1:53" s="96" customForma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</row>
    <row r="276" spans="1:53" s="96" customForma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</row>
    <row r="277" spans="1:53" s="96" customForma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</row>
    <row r="278" spans="1:53" s="96" customForma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</row>
    <row r="279" spans="1:53" s="96" customForma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</row>
    <row r="280" spans="1:53" s="96" customForma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</row>
    <row r="281" spans="1:53" s="96" customForma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</row>
    <row r="282" spans="1:53" s="96" customForma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</row>
    <row r="283" spans="1:53" s="96" customForma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</row>
    <row r="284" spans="1:53" s="96" customForma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</row>
    <row r="285" spans="1:53" s="96" customForma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</row>
    <row r="286" spans="1:53" s="96" customForma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</row>
    <row r="287" spans="1:53" s="96" customForma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</row>
    <row r="288" spans="1:53" s="96" customForma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</row>
    <row r="289" spans="1:53" s="96" customForma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</row>
    <row r="290" spans="1:53" s="96" customForma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</row>
    <row r="291" spans="1:53" s="96" customForma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</row>
    <row r="292" spans="1:53" s="96" customForma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</row>
    <row r="293" spans="1:53" s="96" customForma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</row>
    <row r="294" spans="1:53" s="96" customForma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</row>
    <row r="295" spans="1:53" s="96" customForma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</row>
    <row r="296" spans="1:53" s="96" customForma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</row>
    <row r="297" spans="1:53" s="96" customForma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</row>
    <row r="298" spans="1:53" s="96" customForma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</row>
    <row r="299" spans="1:53" s="96" customForma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</row>
    <row r="300" spans="1:53" s="96" customForma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</row>
    <row r="301" spans="1:53" s="96" customForma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</row>
    <row r="302" spans="1:53" s="96" customForma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</row>
    <row r="303" spans="1:53" s="96" customForma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</row>
    <row r="304" spans="1:53" s="96" customForma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</row>
    <row r="305" spans="1:53" s="96" customForma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</row>
    <row r="306" spans="1:53" s="96" customForma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</row>
    <row r="307" spans="1:53" s="96" customForma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</row>
    <row r="308" spans="1:53" s="96" customForma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</row>
    <row r="309" spans="1:53" s="96" customForma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</row>
    <row r="310" spans="1:53" s="96" customForma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</row>
    <row r="311" spans="1:53" s="96" customForma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</row>
    <row r="312" spans="1:53" s="96" customForma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</row>
    <row r="313" spans="1:53" s="96" customForma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</row>
    <row r="314" spans="1:53" s="96" customForma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</row>
    <row r="315" spans="1:53" s="96" customForma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</row>
    <row r="316" spans="1:53" s="96" customForma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</row>
    <row r="317" spans="1:53" s="96" customForma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</row>
    <row r="318" spans="1:53" s="96" customForma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</row>
    <row r="319" spans="1:53" s="96" customForma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</row>
    <row r="320" spans="1:53" s="96" customForma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</row>
    <row r="321" spans="1:53" s="96" customForma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</row>
    <row r="322" spans="1:53" s="96" customForma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</row>
    <row r="323" spans="1:53" s="96" customForma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</row>
    <row r="324" spans="1:53" s="96" customForma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</row>
    <row r="325" spans="1:53" s="96" customForma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</row>
    <row r="326" spans="1:53" s="96" customForma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</row>
    <row r="327" spans="1:53" s="96" customForma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</row>
    <row r="328" spans="1:53" s="96" customForma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</row>
    <row r="329" spans="1:53" s="96" customForma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</row>
    <row r="330" spans="1:53" s="96" customForma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</row>
    <row r="331" spans="1:53" s="96" customForma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</row>
    <row r="332" spans="1:53" s="96" customForma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</row>
    <row r="333" spans="1:53" s="96" customForma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</row>
    <row r="334" spans="1:53" s="96" customForma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</row>
    <row r="335" spans="1:53" s="96" customForma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</row>
    <row r="336" spans="1:53" s="96" customForma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</row>
    <row r="337" spans="1:53" s="96" customForma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</row>
    <row r="338" spans="1:53" s="96" customForma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</row>
    <row r="339" spans="1:53" s="96" customForma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</row>
    <row r="340" spans="1:53" s="96" customForma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</row>
    <row r="341" spans="1:53" s="96" customForma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</row>
    <row r="342" spans="1:53" s="96" customForma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</row>
    <row r="343" spans="1:53" s="96" customForma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</row>
    <row r="344" spans="1:53" s="96" customForma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</row>
    <row r="345" spans="1:53" s="96" customForma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</row>
    <row r="346" spans="1:53" s="96" customForma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</row>
    <row r="347" spans="1:53" s="96" customForma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</row>
    <row r="348" spans="1:53" s="96" customForma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</row>
    <row r="349" spans="1:53" s="96" customForma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</row>
    <row r="350" spans="1:53" s="96" customForma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</row>
    <row r="351" spans="1:53" s="96" customForma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</row>
    <row r="352" spans="1:53" s="96" customForma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</row>
    <row r="353" spans="1:53" s="96" customForma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</row>
    <row r="354" spans="1:53" s="96" customForma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</row>
    <row r="355" spans="1:53" s="96" customForma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</row>
    <row r="356" spans="1:53" s="96" customForma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</row>
    <row r="357" spans="1:53" s="96" customForma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</row>
    <row r="358" spans="1:53" s="96" customForma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</row>
    <row r="359" spans="1:53" s="96" customForma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</row>
    <row r="360" spans="1:53" s="96" customForma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</row>
    <row r="361" spans="1:53" s="96" customForma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</row>
    <row r="362" spans="1:53" s="96" customForma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</row>
    <row r="363" spans="1:53" s="96" customForma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</row>
    <row r="364" spans="1:53" s="96" customForma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</row>
    <row r="365" spans="1:53" s="96" customForma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</row>
    <row r="366" spans="1:53" s="96" customForma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</row>
    <row r="367" spans="1:53" s="96" customForma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</row>
    <row r="368" spans="1:53" s="96" customForma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</row>
    <row r="369" spans="1:53" s="96" customForma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</row>
    <row r="370" spans="1:53" s="96" customForma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</row>
    <row r="371" spans="1:53" s="96" customForma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</row>
    <row r="372" spans="1:53" s="96" customForma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</row>
    <row r="373" spans="1:53" s="96" customForma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</row>
    <row r="374" spans="1:53" s="96" customForma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</row>
    <row r="375" spans="1:53" s="96" customForma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</row>
    <row r="376" spans="1:53" s="96" customForma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</row>
    <row r="377" spans="1:53" s="96" customForma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</row>
    <row r="378" spans="1:53" s="96" customForma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</row>
    <row r="379" spans="1:53" s="96" customForma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</row>
    <row r="380" spans="1:53" s="96" customForma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</row>
    <row r="381" spans="1:53" s="96" customForma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</row>
    <row r="382" spans="1:53" s="96" customForma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</row>
    <row r="383" spans="1:53" s="96" customForma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</row>
    <row r="384" spans="1:53" s="96" customForma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</row>
    <row r="385" spans="1:53" s="96" customForma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</row>
    <row r="386" spans="1:53" s="96" customForma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</row>
    <row r="387" spans="1:53" s="96" customForma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</row>
    <row r="388" spans="1:53" s="96" customForma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</row>
    <row r="389" spans="1:53" s="96" customForma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</row>
    <row r="390" spans="1:53" s="96" customForma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</row>
    <row r="391" spans="1:53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</row>
  </sheetData>
  <sheetProtection algorithmName="SHA-512" hashValue="z239qqxoNdLvLzDmU3yAbz+JFT58EbdK9aX4BQ/kg/9D/bOw20ozbf2D3gxzB1ff8UMpHS0t6Lh+u3E6Ma2HNQ==" saltValue="yvrJ9vVesf9X44PAM+A1Ow==" spinCount="100000" sheet="1" objects="1" scenarios="1"/>
  <mergeCells count="48">
    <mergeCell ref="K2:L2"/>
    <mergeCell ref="M2:N2"/>
    <mergeCell ref="E1:H1"/>
    <mergeCell ref="K1:L1"/>
    <mergeCell ref="M1:N1"/>
    <mergeCell ref="E2:H2"/>
    <mergeCell ref="A3:A4"/>
    <mergeCell ref="B3:D3"/>
    <mergeCell ref="E3:F3"/>
    <mergeCell ref="G3:G4"/>
    <mergeCell ref="H3:H4"/>
    <mergeCell ref="Q3:S3"/>
    <mergeCell ref="P4:Q4"/>
    <mergeCell ref="P5:Q5"/>
    <mergeCell ref="H6:Q7"/>
    <mergeCell ref="H8:Q8"/>
    <mergeCell ref="I3:I4"/>
    <mergeCell ref="J3:J4"/>
    <mergeCell ref="K3:K4"/>
    <mergeCell ref="L3:N3"/>
    <mergeCell ref="C10:H11"/>
    <mergeCell ref="J10:O11"/>
    <mergeCell ref="Q10:V11"/>
    <mergeCell ref="C13:H14"/>
    <mergeCell ref="J13:O14"/>
    <mergeCell ref="Q13:V14"/>
    <mergeCell ref="C15:H16"/>
    <mergeCell ref="J15:O16"/>
    <mergeCell ref="Q15:V16"/>
    <mergeCell ref="C17:H18"/>
    <mergeCell ref="J17:O18"/>
    <mergeCell ref="Q17:V18"/>
    <mergeCell ref="A30:A33"/>
    <mergeCell ref="K34:L34"/>
    <mergeCell ref="C21:H22"/>
    <mergeCell ref="J21:O22"/>
    <mergeCell ref="Q21:V22"/>
    <mergeCell ref="K28:L28"/>
    <mergeCell ref="B29:C29"/>
    <mergeCell ref="D29:E29"/>
    <mergeCell ref="F29:G29"/>
    <mergeCell ref="H29:I29"/>
    <mergeCell ref="J29:K29"/>
    <mergeCell ref="L29:N29"/>
    <mergeCell ref="O29:Q29"/>
    <mergeCell ref="R29:W29"/>
    <mergeCell ref="P28:Q28"/>
    <mergeCell ref="P27:Q27"/>
  </mergeCells>
  <conditionalFormatting sqref="L5:N5 L9:N9 L23:N27">
    <cfRule type="cellIs" dxfId="264" priority="38" operator="lessThan">
      <formula>0</formula>
    </cfRule>
  </conditionalFormatting>
  <conditionalFormatting sqref="W5:W27">
    <cfRule type="containsBlanks" dxfId="263" priority="37">
      <formula>LEN(TRIM(W5))=0</formula>
    </cfRule>
  </conditionalFormatting>
  <conditionalFormatting sqref="K5 B9:I9 K9 B7:G7 B5:I5 B6:H6 B10:C10 B11:B12 D12:I12 B19:I19 B13:C13 B14:B18 B27:I27 B20:B26 H20:I20 I13:I18 I10:I11 H23:I26 I21:I22 B8:H8 K23:K27">
    <cfRule type="cellIs" dxfId="262" priority="36" operator="lessThan">
      <formula>0</formula>
    </cfRule>
  </conditionalFormatting>
  <conditionalFormatting sqref="B30 L30 O30:Q33">
    <cfRule type="cellIs" dxfId="261" priority="35" operator="lessThan">
      <formula>0</formula>
    </cfRule>
  </conditionalFormatting>
  <conditionalFormatting sqref="A5:A27">
    <cfRule type="cellIs" dxfId="260" priority="34" operator="equal">
      <formula>TODAY()</formula>
    </cfRule>
  </conditionalFormatting>
  <conditionalFormatting sqref="J5 J9 J23:J27">
    <cfRule type="cellIs" dxfId="259" priority="33" operator="lessThan">
      <formula>0</formula>
    </cfRule>
  </conditionalFormatting>
  <conditionalFormatting sqref="C5:D9 C10 D12 C19:D19 C13 C27:D27">
    <cfRule type="expression" dxfId="258" priority="32">
      <formula>IF(C5&lt;0,"opcional","0")</formula>
    </cfRule>
  </conditionalFormatting>
  <conditionalFormatting sqref="J30">
    <cfRule type="cellIs" dxfId="257" priority="31" operator="lessThan">
      <formula>0</formula>
    </cfRule>
  </conditionalFormatting>
  <conditionalFormatting sqref="C15">
    <cfRule type="cellIs" dxfId="256" priority="30" operator="lessThan">
      <formula>0</formula>
    </cfRule>
  </conditionalFormatting>
  <conditionalFormatting sqref="C15">
    <cfRule type="expression" dxfId="255" priority="29">
      <formula>IF(C15&lt;0,"opcional","0")</formula>
    </cfRule>
  </conditionalFormatting>
  <conditionalFormatting sqref="C25">
    <cfRule type="cellIs" dxfId="254" priority="26" operator="lessThan">
      <formula>0</formula>
    </cfRule>
  </conditionalFormatting>
  <conditionalFormatting sqref="C25">
    <cfRule type="expression" dxfId="253" priority="25">
      <formula>IF(C25&lt;0,"opcional","0")</formula>
    </cfRule>
  </conditionalFormatting>
  <conditionalFormatting sqref="C20 G20 C23">
    <cfRule type="cellIs" dxfId="252" priority="28" operator="lessThan">
      <formula>0</formula>
    </cfRule>
  </conditionalFormatting>
  <conditionalFormatting sqref="C20 C23">
    <cfRule type="expression" dxfId="251" priority="27">
      <formula>IF(C20&lt;0,"opcional","0")</formula>
    </cfRule>
  </conditionalFormatting>
  <conditionalFormatting sqref="C17">
    <cfRule type="cellIs" dxfId="250" priority="24" operator="lessThan">
      <formula>0</formula>
    </cfRule>
  </conditionalFormatting>
  <conditionalFormatting sqref="C17">
    <cfRule type="expression" dxfId="249" priority="23">
      <formula>IF(C17&lt;0,"opcional","0")</formula>
    </cfRule>
  </conditionalFormatting>
  <conditionalFormatting sqref="C21">
    <cfRule type="cellIs" dxfId="248" priority="22" operator="lessThan">
      <formula>0</formula>
    </cfRule>
  </conditionalFormatting>
  <conditionalFormatting sqref="C21">
    <cfRule type="expression" dxfId="247" priority="21">
      <formula>IF(C21&lt;0,"opcional","0")</formula>
    </cfRule>
  </conditionalFormatting>
  <conditionalFormatting sqref="J10 K12:O12 J19:O19 J13 O20">
    <cfRule type="cellIs" dxfId="246" priority="20" operator="lessThan">
      <formula>0</formula>
    </cfRule>
  </conditionalFormatting>
  <conditionalFormatting sqref="J10 K12 J19:K19 J13">
    <cfRule type="expression" dxfId="245" priority="19">
      <formula>IF(J10&lt;0,"opcional","0")</formula>
    </cfRule>
  </conditionalFormatting>
  <conditionalFormatting sqref="J15">
    <cfRule type="cellIs" dxfId="244" priority="18" operator="lessThan">
      <formula>0</formula>
    </cfRule>
  </conditionalFormatting>
  <conditionalFormatting sqref="J15">
    <cfRule type="expression" dxfId="243" priority="17">
      <formula>IF(J15&lt;0,"opcional","0")</formula>
    </cfRule>
  </conditionalFormatting>
  <conditionalFormatting sqref="J20 N20">
    <cfRule type="cellIs" dxfId="242" priority="16" operator="lessThan">
      <formula>0</formula>
    </cfRule>
  </conditionalFormatting>
  <conditionalFormatting sqref="J20">
    <cfRule type="expression" dxfId="241" priority="15">
      <formula>IF(J20&lt;0,"opcional","0")</formula>
    </cfRule>
  </conditionalFormatting>
  <conditionalFormatting sqref="J17">
    <cfRule type="cellIs" dxfId="240" priority="14" operator="lessThan">
      <formula>0</formula>
    </cfRule>
  </conditionalFormatting>
  <conditionalFormatting sqref="J17">
    <cfRule type="expression" dxfId="239" priority="13">
      <formula>IF(J17&lt;0,"opcional","0")</formula>
    </cfRule>
  </conditionalFormatting>
  <conditionalFormatting sqref="J21">
    <cfRule type="cellIs" dxfId="238" priority="12" operator="lessThan">
      <formula>0</formula>
    </cfRule>
  </conditionalFormatting>
  <conditionalFormatting sqref="J21">
    <cfRule type="expression" dxfId="237" priority="11">
      <formula>IF(J21&lt;0,"opcional","0")</formula>
    </cfRule>
  </conditionalFormatting>
  <conditionalFormatting sqref="Q10 R12:V12 Q19:V19 Q13 V20">
    <cfRule type="cellIs" dxfId="236" priority="10" operator="lessThan">
      <formula>0</formula>
    </cfRule>
  </conditionalFormatting>
  <conditionalFormatting sqref="Q10 R12 Q19:R19 Q13">
    <cfRule type="expression" dxfId="235" priority="9">
      <formula>IF(Q10&lt;0,"opcional","0")</formula>
    </cfRule>
  </conditionalFormatting>
  <conditionalFormatting sqref="Q15">
    <cfRule type="cellIs" dxfId="234" priority="8" operator="lessThan">
      <formula>0</formula>
    </cfRule>
  </conditionalFormatting>
  <conditionalFormatting sqref="Q15">
    <cfRule type="expression" dxfId="233" priority="7">
      <formula>IF(Q15&lt;0,"opcional","0")</formula>
    </cfRule>
  </conditionalFormatting>
  <conditionalFormatting sqref="Q20 U20">
    <cfRule type="cellIs" dxfId="232" priority="6" operator="lessThan">
      <formula>0</formula>
    </cfRule>
  </conditionalFormatting>
  <conditionalFormatting sqref="Q20">
    <cfRule type="expression" dxfId="231" priority="5">
      <formula>IF(Q20&lt;0,"opcional","0")</formula>
    </cfRule>
  </conditionalFormatting>
  <conditionalFormatting sqref="Q17">
    <cfRule type="cellIs" dxfId="230" priority="4" operator="lessThan">
      <formula>0</formula>
    </cfRule>
  </conditionalFormatting>
  <conditionalFormatting sqref="Q17">
    <cfRule type="expression" dxfId="229" priority="3">
      <formula>IF(Q17&lt;0,"opcional","0")</formula>
    </cfRule>
  </conditionalFormatting>
  <conditionalFormatting sqref="Q21">
    <cfRule type="cellIs" dxfId="228" priority="2" operator="lessThan">
      <formula>0</formula>
    </cfRule>
  </conditionalFormatting>
  <conditionalFormatting sqref="Q21">
    <cfRule type="expression" dxfId="227" priority="1">
      <formula>IF(Q21&lt;0,"opcional","0")</formula>
    </cfRule>
  </conditionalFormatting>
  <hyperlinks>
    <hyperlink ref="Q13:V14" r:id="rId1" display="🔹  PLANILHA DT V1.2 - 2021+2020 (Com Atualizações)" xr:uid="{B0912442-43CB-2047-A860-5A0827D0295B}"/>
  </hyperlinks>
  <pageMargins left="0.511811024" right="0.511811024" top="0.78740157499999996" bottom="0.78740157499999996" header="0.31496062000000002" footer="0.31496062000000002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E6679-219E-FF49-BD1D-A3D07168D7F8}">
  <sheetPr codeName="Planilha9">
    <tabColor theme="8" tint="-0.249977111117893"/>
  </sheetPr>
  <dimension ref="A1:BT391"/>
  <sheetViews>
    <sheetView showGridLines="0" showRowColHeaders="0" zoomScaleNormal="100" workbookViewId="0">
      <pane xSplit="1" topLeftCell="B1" activePane="topRight" state="frozen"/>
      <selection activeCell="S3" sqref="S3:T4"/>
      <selection pane="topRight" activeCell="Q17" sqref="Q17:V18"/>
    </sheetView>
  </sheetViews>
  <sheetFormatPr defaultColWidth="9.125" defaultRowHeight="15.75"/>
  <cols>
    <col min="1" max="1" width="12" style="112" customWidth="1"/>
    <col min="2" max="2" width="6.375" style="112" customWidth="1"/>
    <col min="3" max="8" width="8.875" style="112" customWidth="1"/>
    <col min="9" max="9" width="6.125" style="112" customWidth="1"/>
    <col min="10" max="15" width="8.875" style="112" customWidth="1"/>
    <col min="16" max="16" width="6.125" style="112" customWidth="1"/>
    <col min="17" max="22" width="8.875" style="112" customWidth="1"/>
    <col min="23" max="23" width="6" style="112" customWidth="1"/>
    <col min="24" max="24" width="2.5" style="112" customWidth="1"/>
    <col min="25" max="25" width="9.125" style="112"/>
    <col min="26" max="26" width="11.5" style="112" bestFit="1" customWidth="1"/>
    <col min="27" max="16384" width="9.125" style="112"/>
  </cols>
  <sheetData>
    <row r="1" spans="1:72" s="96" customFormat="1" ht="22.5" customHeight="1">
      <c r="A1" s="263"/>
      <c r="B1" s="427"/>
      <c r="C1" s="427"/>
      <c r="D1" s="427"/>
      <c r="E1" s="598"/>
      <c r="F1" s="598"/>
      <c r="G1" s="598"/>
      <c r="H1" s="598"/>
      <c r="I1" s="98"/>
      <c r="J1" s="428"/>
      <c r="K1" s="596"/>
      <c r="L1" s="596"/>
      <c r="M1" s="597"/>
      <c r="N1" s="597"/>
      <c r="O1" s="429"/>
      <c r="P1" s="99"/>
      <c r="Q1" s="430"/>
      <c r="R1" s="431"/>
      <c r="S1" s="426"/>
      <c r="T1" s="426"/>
      <c r="U1" s="426"/>
      <c r="V1" s="426"/>
      <c r="W1" s="426"/>
      <c r="X1" s="55"/>
      <c r="Y1" s="86">
        <v>0</v>
      </c>
      <c r="Z1" s="85">
        <f>Configurar!$B$14</f>
        <v>1000</v>
      </c>
      <c r="AA1" s="9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</row>
    <row r="2" spans="1:72" s="96" customFormat="1" ht="22.5" customHeight="1">
      <c r="A2" s="102"/>
      <c r="B2" s="103"/>
      <c r="C2" s="103"/>
      <c r="D2" s="103"/>
      <c r="E2" s="599"/>
      <c r="F2" s="599"/>
      <c r="G2" s="599"/>
      <c r="H2" s="599"/>
      <c r="I2" s="21"/>
      <c r="J2" s="428"/>
      <c r="K2" s="596"/>
      <c r="L2" s="596"/>
      <c r="M2" s="597"/>
      <c r="N2" s="597"/>
      <c r="O2" s="429"/>
      <c r="P2" s="99"/>
      <c r="Q2" s="423"/>
      <c r="R2" s="424"/>
      <c r="S2" s="424"/>
      <c r="T2" s="424"/>
      <c r="U2" s="424"/>
      <c r="V2" s="424"/>
      <c r="W2" s="425"/>
      <c r="X2" s="55"/>
      <c r="Y2" s="86">
        <v>0</v>
      </c>
      <c r="Z2" s="85">
        <f>Configurar!$B$14</f>
        <v>1000</v>
      </c>
      <c r="AA2" s="9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</row>
    <row r="3" spans="1:72" ht="17.100000000000001" customHeight="1">
      <c r="A3" s="510"/>
      <c r="B3" s="579"/>
      <c r="C3" s="580"/>
      <c r="D3" s="580"/>
      <c r="E3" s="580"/>
      <c r="F3" s="580"/>
      <c r="G3" s="581"/>
      <c r="H3" s="581"/>
      <c r="I3" s="581"/>
      <c r="J3" s="581"/>
      <c r="K3" s="586"/>
      <c r="L3" s="581"/>
      <c r="M3" s="581"/>
      <c r="N3" s="581"/>
      <c r="O3" s="432"/>
      <c r="P3" s="432"/>
      <c r="Q3" s="581"/>
      <c r="R3" s="581"/>
      <c r="S3" s="581"/>
      <c r="T3" s="442"/>
      <c r="U3" s="442"/>
      <c r="V3" s="442"/>
      <c r="W3" s="432"/>
      <c r="X3" s="55"/>
      <c r="Y3" s="86">
        <v>0</v>
      </c>
      <c r="Z3" s="85">
        <f>Configurar!$B$14</f>
        <v>1000</v>
      </c>
      <c r="AA3" s="9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96"/>
      <c r="BR3" s="96"/>
      <c r="BS3" s="96"/>
      <c r="BT3" s="96"/>
    </row>
    <row r="4" spans="1:72" ht="16.5" thickBot="1">
      <c r="A4" s="510"/>
      <c r="B4" s="433"/>
      <c r="C4" s="434"/>
      <c r="D4" s="434"/>
      <c r="E4" s="434"/>
      <c r="F4" s="434"/>
      <c r="G4" s="582"/>
      <c r="H4" s="582"/>
      <c r="I4" s="582"/>
      <c r="J4" s="582"/>
      <c r="K4" s="587"/>
      <c r="L4" s="435"/>
      <c r="M4" s="435"/>
      <c r="N4" s="435"/>
      <c r="O4" s="435"/>
      <c r="P4" s="582"/>
      <c r="Q4" s="582"/>
      <c r="R4" s="435"/>
      <c r="S4" s="435"/>
      <c r="T4" s="435"/>
      <c r="U4" s="435"/>
      <c r="V4" s="435"/>
      <c r="W4" s="435"/>
      <c r="X4" s="118"/>
      <c r="Y4" s="86">
        <v>0</v>
      </c>
      <c r="Z4" s="85">
        <f>Configurar!$B$14</f>
        <v>1000</v>
      </c>
      <c r="AA4" s="9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96"/>
      <c r="BR4" s="96"/>
      <c r="BS4" s="96"/>
      <c r="BT4" s="96"/>
    </row>
    <row r="5" spans="1:72" ht="15.95" customHeight="1" thickTop="1">
      <c r="A5" s="119"/>
      <c r="B5" s="397"/>
      <c r="C5" s="398"/>
      <c r="D5" s="399"/>
      <c r="E5" s="400"/>
      <c r="F5" s="400"/>
      <c r="G5" s="401"/>
      <c r="H5" s="402"/>
      <c r="I5" s="398"/>
      <c r="J5" s="403"/>
      <c r="K5" s="398"/>
      <c r="L5" s="404"/>
      <c r="M5" s="405"/>
      <c r="N5" s="406"/>
      <c r="O5" s="400"/>
      <c r="P5" s="583"/>
      <c r="Q5" s="583"/>
      <c r="R5" s="407"/>
      <c r="S5" s="407"/>
      <c r="T5" s="407"/>
      <c r="U5" s="407"/>
      <c r="V5" s="407"/>
      <c r="W5" s="408"/>
      <c r="X5" s="124"/>
      <c r="Y5" s="86">
        <v>0</v>
      </c>
      <c r="Z5" s="85">
        <f>Configurar!$B$14</f>
        <v>1000</v>
      </c>
      <c r="AA5" s="9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96"/>
      <c r="BR5" s="96"/>
      <c r="BS5" s="96"/>
      <c r="BT5" s="96"/>
    </row>
    <row r="6" spans="1:72" ht="15.95" customHeight="1">
      <c r="A6" s="119"/>
      <c r="B6" s="396"/>
      <c r="C6" s="388"/>
      <c r="D6" s="388"/>
      <c r="E6" s="389"/>
      <c r="F6" s="389"/>
      <c r="G6" s="390"/>
      <c r="H6" s="584" t="s">
        <v>120</v>
      </c>
      <c r="I6" s="584"/>
      <c r="J6" s="584"/>
      <c r="K6" s="584"/>
      <c r="L6" s="584"/>
      <c r="M6" s="584"/>
      <c r="N6" s="584"/>
      <c r="O6" s="584"/>
      <c r="P6" s="584"/>
      <c r="Q6" s="584"/>
      <c r="R6" s="395"/>
      <c r="S6" s="395"/>
      <c r="T6" s="395"/>
      <c r="U6" s="395"/>
      <c r="V6" s="395"/>
      <c r="W6" s="409"/>
      <c r="X6" s="55"/>
      <c r="Y6" s="86">
        <v>0</v>
      </c>
      <c r="Z6" s="85">
        <f>Configurar!$B$14</f>
        <v>1000</v>
      </c>
      <c r="AA6" s="9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96"/>
      <c r="BR6" s="96"/>
      <c r="BS6" s="96"/>
      <c r="BT6" s="96"/>
    </row>
    <row r="7" spans="1:72" ht="15.95" customHeight="1">
      <c r="A7" s="119"/>
      <c r="B7" s="396"/>
      <c r="C7" s="388"/>
      <c r="D7" s="388"/>
      <c r="E7" s="389"/>
      <c r="F7" s="389"/>
      <c r="G7" s="390"/>
      <c r="H7" s="584"/>
      <c r="I7" s="584"/>
      <c r="J7" s="584"/>
      <c r="K7" s="584"/>
      <c r="L7" s="584"/>
      <c r="M7" s="584"/>
      <c r="N7" s="584"/>
      <c r="O7" s="584"/>
      <c r="P7" s="584"/>
      <c r="Q7" s="584"/>
      <c r="R7" s="395"/>
      <c r="S7" s="395"/>
      <c r="T7" s="395"/>
      <c r="U7" s="395"/>
      <c r="V7" s="395"/>
      <c r="W7" s="409"/>
      <c r="X7" s="55"/>
      <c r="Y7" s="86">
        <v>0</v>
      </c>
      <c r="Z7" s="85">
        <f>Configurar!$B$14</f>
        <v>1000</v>
      </c>
      <c r="AA7" s="9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96"/>
      <c r="BR7" s="96"/>
      <c r="BS7" s="96"/>
      <c r="BT7" s="96"/>
    </row>
    <row r="8" spans="1:72" ht="23.1" customHeight="1">
      <c r="A8" s="119"/>
      <c r="B8" s="396"/>
      <c r="C8" s="388"/>
      <c r="D8" s="388"/>
      <c r="E8" s="389"/>
      <c r="F8" s="389"/>
      <c r="G8" s="390"/>
      <c r="H8" s="585" t="s">
        <v>105</v>
      </c>
      <c r="I8" s="585"/>
      <c r="J8" s="585"/>
      <c r="K8" s="585"/>
      <c r="L8" s="585"/>
      <c r="M8" s="585"/>
      <c r="N8" s="585"/>
      <c r="O8" s="585"/>
      <c r="P8" s="585"/>
      <c r="Q8" s="585"/>
      <c r="R8" s="395"/>
      <c r="S8" s="395"/>
      <c r="T8" s="395"/>
      <c r="U8" s="395"/>
      <c r="V8" s="395"/>
      <c r="W8" s="409"/>
      <c r="X8" s="55"/>
      <c r="Y8" s="86">
        <v>0</v>
      </c>
      <c r="Z8" s="85">
        <f>Configurar!$B$14</f>
        <v>1000</v>
      </c>
      <c r="AA8" s="9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96"/>
      <c r="BR8" s="96"/>
      <c r="BS8" s="96"/>
      <c r="BT8" s="96"/>
    </row>
    <row r="9" spans="1:72" ht="15.95" customHeight="1">
      <c r="A9" s="119"/>
      <c r="B9" s="396"/>
      <c r="C9" s="388"/>
      <c r="D9" s="388"/>
      <c r="E9" s="389"/>
      <c r="F9" s="389"/>
      <c r="G9" s="390"/>
      <c r="H9" s="391"/>
      <c r="I9" s="388"/>
      <c r="J9" s="392"/>
      <c r="K9" s="388"/>
      <c r="L9" s="387"/>
      <c r="M9" s="393"/>
      <c r="N9" s="394"/>
      <c r="O9" s="389"/>
      <c r="P9" s="443"/>
      <c r="Q9" s="443"/>
      <c r="R9" s="395"/>
      <c r="S9" s="395"/>
      <c r="T9" s="395"/>
      <c r="U9" s="395"/>
      <c r="V9" s="395"/>
      <c r="W9" s="409"/>
      <c r="X9" s="55"/>
      <c r="Y9" s="86">
        <v>0</v>
      </c>
      <c r="Z9" s="85">
        <f>Configurar!$B$14</f>
        <v>1000</v>
      </c>
      <c r="AA9" s="9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96"/>
      <c r="BR9" s="96"/>
      <c r="BS9" s="96"/>
      <c r="BT9" s="96"/>
    </row>
    <row r="10" spans="1:72" ht="15.95" customHeight="1">
      <c r="A10" s="119"/>
      <c r="B10" s="396"/>
      <c r="C10" s="588"/>
      <c r="D10" s="588"/>
      <c r="E10" s="588"/>
      <c r="F10" s="588"/>
      <c r="G10" s="588"/>
      <c r="H10" s="588"/>
      <c r="I10" s="446"/>
      <c r="J10" s="588"/>
      <c r="K10" s="588"/>
      <c r="L10" s="588"/>
      <c r="M10" s="588"/>
      <c r="N10" s="588"/>
      <c r="O10" s="588"/>
      <c r="P10" s="447"/>
      <c r="Q10" s="588" t="s">
        <v>119</v>
      </c>
      <c r="R10" s="588"/>
      <c r="S10" s="588"/>
      <c r="T10" s="588"/>
      <c r="U10" s="588"/>
      <c r="V10" s="588"/>
      <c r="W10" s="409"/>
      <c r="X10" s="55"/>
      <c r="Y10" s="86">
        <v>0</v>
      </c>
      <c r="Z10" s="85">
        <f>Configurar!$B$14</f>
        <v>1000</v>
      </c>
      <c r="AA10" s="9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96"/>
      <c r="BR10" s="96"/>
      <c r="BS10" s="96"/>
      <c r="BT10" s="96"/>
    </row>
    <row r="11" spans="1:72" ht="15.95" customHeight="1">
      <c r="A11" s="119"/>
      <c r="B11" s="396"/>
      <c r="C11" s="588"/>
      <c r="D11" s="588"/>
      <c r="E11" s="588"/>
      <c r="F11" s="588"/>
      <c r="G11" s="588"/>
      <c r="H11" s="588"/>
      <c r="I11" s="446"/>
      <c r="J11" s="588"/>
      <c r="K11" s="588"/>
      <c r="L11" s="588"/>
      <c r="M11" s="588"/>
      <c r="N11" s="588"/>
      <c r="O11" s="588"/>
      <c r="P11" s="447"/>
      <c r="Q11" s="588"/>
      <c r="R11" s="588"/>
      <c r="S11" s="588"/>
      <c r="T11" s="588"/>
      <c r="U11" s="588"/>
      <c r="V11" s="588"/>
      <c r="W11" s="409"/>
      <c r="X11" s="55"/>
      <c r="Y11" s="86">
        <v>0</v>
      </c>
      <c r="Z11" s="85">
        <f>Configurar!$B$14</f>
        <v>1000</v>
      </c>
      <c r="AA11" s="9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96"/>
      <c r="BR11" s="96"/>
      <c r="BS11" s="96"/>
      <c r="BT11" s="96"/>
    </row>
    <row r="12" spans="1:72" ht="15.95" customHeight="1">
      <c r="A12" s="119"/>
      <c r="B12" s="396"/>
      <c r="C12" s="55"/>
      <c r="D12" s="388"/>
      <c r="E12" s="389"/>
      <c r="F12" s="389"/>
      <c r="G12" s="390"/>
      <c r="H12" s="391"/>
      <c r="I12" s="388"/>
      <c r="J12" s="55"/>
      <c r="K12" s="388"/>
      <c r="L12" s="389"/>
      <c r="M12" s="389"/>
      <c r="N12" s="390"/>
      <c r="O12" s="391"/>
      <c r="P12" s="443"/>
      <c r="Q12" s="55"/>
      <c r="R12" s="388"/>
      <c r="S12" s="389"/>
      <c r="T12" s="389"/>
      <c r="U12" s="390"/>
      <c r="V12" s="391"/>
      <c r="W12" s="409"/>
      <c r="X12" s="55"/>
      <c r="Y12" s="86">
        <v>0</v>
      </c>
      <c r="Z12" s="85">
        <f>Configurar!$B$14</f>
        <v>1000</v>
      </c>
      <c r="AA12" s="9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96"/>
      <c r="BR12" s="96"/>
      <c r="BS12" s="96"/>
      <c r="BT12" s="96"/>
    </row>
    <row r="13" spans="1:72" ht="15.95" customHeight="1">
      <c r="A13" s="119"/>
      <c r="B13" s="396"/>
      <c r="C13" s="592"/>
      <c r="D13" s="592"/>
      <c r="E13" s="592"/>
      <c r="F13" s="592"/>
      <c r="G13" s="592"/>
      <c r="H13" s="592"/>
      <c r="I13" s="448"/>
      <c r="J13" s="592"/>
      <c r="K13" s="592"/>
      <c r="L13" s="592"/>
      <c r="M13" s="592"/>
      <c r="N13" s="592"/>
      <c r="O13" s="592"/>
      <c r="P13" s="449"/>
      <c r="Q13" s="592" t="s">
        <v>118</v>
      </c>
      <c r="R13" s="592"/>
      <c r="S13" s="592"/>
      <c r="T13" s="592"/>
      <c r="U13" s="592"/>
      <c r="V13" s="592"/>
      <c r="W13" s="409"/>
      <c r="X13" s="55"/>
      <c r="Y13" s="86">
        <v>0</v>
      </c>
      <c r="Z13" s="85">
        <f>Configurar!$B$14</f>
        <v>1000</v>
      </c>
      <c r="AA13" s="9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96"/>
      <c r="BR13" s="96"/>
      <c r="BS13" s="96"/>
      <c r="BT13" s="96"/>
    </row>
    <row r="14" spans="1:72" ht="15.95" customHeight="1">
      <c r="A14" s="119"/>
      <c r="B14" s="396"/>
      <c r="C14" s="593"/>
      <c r="D14" s="593"/>
      <c r="E14" s="593"/>
      <c r="F14" s="593"/>
      <c r="G14" s="593"/>
      <c r="H14" s="593"/>
      <c r="I14" s="448"/>
      <c r="J14" s="593"/>
      <c r="K14" s="593"/>
      <c r="L14" s="593"/>
      <c r="M14" s="593"/>
      <c r="N14" s="593"/>
      <c r="O14" s="593"/>
      <c r="P14" s="449"/>
      <c r="Q14" s="593"/>
      <c r="R14" s="593"/>
      <c r="S14" s="593"/>
      <c r="T14" s="593"/>
      <c r="U14" s="593"/>
      <c r="V14" s="593"/>
      <c r="W14" s="409"/>
      <c r="X14" s="55"/>
      <c r="Y14" s="86">
        <v>0</v>
      </c>
      <c r="Z14" s="85">
        <f>Configurar!$B$14</f>
        <v>1000</v>
      </c>
      <c r="AA14" s="9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96"/>
      <c r="BR14" s="96"/>
      <c r="BS14" s="96"/>
      <c r="BT14" s="96"/>
    </row>
    <row r="15" spans="1:72" ht="15.95" customHeight="1">
      <c r="A15" s="119"/>
      <c r="B15" s="396"/>
      <c r="C15" s="594"/>
      <c r="D15" s="594"/>
      <c r="E15" s="594"/>
      <c r="F15" s="594"/>
      <c r="G15" s="594"/>
      <c r="H15" s="594"/>
      <c r="I15" s="448"/>
      <c r="J15" s="594"/>
      <c r="K15" s="594"/>
      <c r="L15" s="594"/>
      <c r="M15" s="594"/>
      <c r="N15" s="594"/>
      <c r="O15" s="594"/>
      <c r="P15" s="449"/>
      <c r="Q15" s="594"/>
      <c r="R15" s="594"/>
      <c r="S15" s="594"/>
      <c r="T15" s="594"/>
      <c r="U15" s="594"/>
      <c r="V15" s="594"/>
      <c r="W15" s="409"/>
      <c r="X15" s="55"/>
      <c r="Y15" s="86">
        <v>0</v>
      </c>
      <c r="Z15" s="85">
        <f>Configurar!$B$14</f>
        <v>1000</v>
      </c>
      <c r="AA15" s="9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96"/>
      <c r="BR15" s="96"/>
      <c r="BS15" s="96"/>
      <c r="BT15" s="96"/>
    </row>
    <row r="16" spans="1:72" ht="15.95" customHeight="1">
      <c r="A16" s="119"/>
      <c r="B16" s="396"/>
      <c r="C16" s="594"/>
      <c r="D16" s="594"/>
      <c r="E16" s="594"/>
      <c r="F16" s="594"/>
      <c r="G16" s="594"/>
      <c r="H16" s="594"/>
      <c r="I16" s="448"/>
      <c r="J16" s="594"/>
      <c r="K16" s="594"/>
      <c r="L16" s="594"/>
      <c r="M16" s="594"/>
      <c r="N16" s="594"/>
      <c r="O16" s="594"/>
      <c r="P16" s="449"/>
      <c r="Q16" s="594"/>
      <c r="R16" s="594"/>
      <c r="S16" s="594"/>
      <c r="T16" s="594"/>
      <c r="U16" s="594"/>
      <c r="V16" s="594"/>
      <c r="W16" s="409"/>
      <c r="X16" s="55"/>
      <c r="Y16" s="86">
        <v>0</v>
      </c>
      <c r="Z16" s="85">
        <f>Configurar!$B$14</f>
        <v>1000</v>
      </c>
      <c r="AA16" s="9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96"/>
      <c r="BR16" s="96"/>
      <c r="BS16" s="96"/>
      <c r="BT16" s="96"/>
    </row>
    <row r="17" spans="1:72" ht="15.95" customHeight="1">
      <c r="A17" s="119"/>
      <c r="B17" s="396"/>
      <c r="C17" s="595"/>
      <c r="D17" s="595"/>
      <c r="E17" s="595"/>
      <c r="F17" s="595"/>
      <c r="G17" s="595"/>
      <c r="H17" s="595"/>
      <c r="I17" s="448"/>
      <c r="J17" s="595"/>
      <c r="K17" s="595"/>
      <c r="L17" s="595"/>
      <c r="M17" s="595"/>
      <c r="N17" s="595"/>
      <c r="O17" s="595"/>
      <c r="P17" s="449"/>
      <c r="Q17" s="595"/>
      <c r="R17" s="595"/>
      <c r="S17" s="595"/>
      <c r="T17" s="595"/>
      <c r="U17" s="595"/>
      <c r="V17" s="595"/>
      <c r="W17" s="409"/>
      <c r="X17" s="55"/>
      <c r="Y17" s="86">
        <v>0</v>
      </c>
      <c r="Z17" s="85">
        <f>Configurar!$B$14</f>
        <v>1000</v>
      </c>
      <c r="AA17" s="9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96"/>
      <c r="BR17" s="96"/>
      <c r="BS17" s="96"/>
      <c r="BT17" s="96"/>
    </row>
    <row r="18" spans="1:72" ht="15.95" customHeight="1">
      <c r="A18" s="119"/>
      <c r="B18" s="396"/>
      <c r="C18" s="592"/>
      <c r="D18" s="592"/>
      <c r="E18" s="592"/>
      <c r="F18" s="592"/>
      <c r="G18" s="592"/>
      <c r="H18" s="592"/>
      <c r="I18" s="448"/>
      <c r="J18" s="592"/>
      <c r="K18" s="592"/>
      <c r="L18" s="592"/>
      <c r="M18" s="592"/>
      <c r="N18" s="592"/>
      <c r="O18" s="592"/>
      <c r="P18" s="450"/>
      <c r="Q18" s="592"/>
      <c r="R18" s="592"/>
      <c r="S18" s="592"/>
      <c r="T18" s="592"/>
      <c r="U18" s="592"/>
      <c r="V18" s="592"/>
      <c r="W18" s="409"/>
      <c r="X18" s="55"/>
      <c r="Y18" s="86">
        <v>0</v>
      </c>
      <c r="Z18" s="85">
        <f>Configurar!$B$14</f>
        <v>1000</v>
      </c>
      <c r="AA18" s="9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96"/>
      <c r="BR18" s="96"/>
      <c r="BS18" s="96"/>
      <c r="BT18" s="96"/>
    </row>
    <row r="19" spans="1:72" ht="15.95" customHeight="1">
      <c r="A19" s="119"/>
      <c r="B19" s="396"/>
      <c r="C19" s="451"/>
      <c r="D19" s="451"/>
      <c r="E19" s="452"/>
      <c r="F19" s="452"/>
      <c r="G19" s="451"/>
      <c r="H19" s="453"/>
      <c r="I19" s="448"/>
      <c r="J19" s="451"/>
      <c r="K19" s="451"/>
      <c r="L19" s="452"/>
      <c r="M19" s="452"/>
      <c r="N19" s="451"/>
      <c r="O19" s="453"/>
      <c r="P19" s="449"/>
      <c r="Q19" s="451"/>
      <c r="R19" s="451"/>
      <c r="S19" s="452"/>
      <c r="T19" s="452"/>
      <c r="U19" s="451"/>
      <c r="V19" s="453"/>
      <c r="W19" s="409"/>
      <c r="X19" s="55"/>
      <c r="Y19" s="86">
        <v>0</v>
      </c>
      <c r="Z19" s="85">
        <f>Configurar!$B$14</f>
        <v>1000</v>
      </c>
      <c r="AA19" s="9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96"/>
      <c r="BR19" s="96"/>
      <c r="BS19" s="96"/>
      <c r="BT19" s="96"/>
    </row>
    <row r="20" spans="1:72" ht="15.95" customHeight="1">
      <c r="A20" s="119"/>
      <c r="B20" s="396"/>
      <c r="C20" s="453"/>
      <c r="D20" s="453"/>
      <c r="E20" s="453"/>
      <c r="F20" s="453"/>
      <c r="G20" s="451"/>
      <c r="H20" s="453"/>
      <c r="I20" s="448"/>
      <c r="J20" s="453"/>
      <c r="K20" s="453"/>
      <c r="L20" s="453"/>
      <c r="M20" s="453"/>
      <c r="N20" s="451"/>
      <c r="O20" s="453"/>
      <c r="P20" s="449"/>
      <c r="Q20" s="453"/>
      <c r="R20" s="453"/>
      <c r="S20" s="453"/>
      <c r="T20" s="453"/>
      <c r="U20" s="451"/>
      <c r="V20" s="453"/>
      <c r="W20" s="409"/>
      <c r="X20" s="55"/>
      <c r="Y20" s="86">
        <v>0</v>
      </c>
      <c r="Z20" s="85">
        <f>Configurar!$B$14</f>
        <v>1000</v>
      </c>
      <c r="AA20" s="9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96"/>
      <c r="BR20" s="96"/>
      <c r="BS20" s="96"/>
      <c r="BT20" s="96"/>
    </row>
    <row r="21" spans="1:72" ht="15.95" customHeight="1">
      <c r="A21" s="119"/>
      <c r="B21" s="396"/>
      <c r="C21" s="592"/>
      <c r="D21" s="592"/>
      <c r="E21" s="592"/>
      <c r="F21" s="592"/>
      <c r="G21" s="592"/>
      <c r="H21" s="592"/>
      <c r="I21" s="448"/>
      <c r="J21" s="577"/>
      <c r="K21" s="577"/>
      <c r="L21" s="577"/>
      <c r="M21" s="577"/>
      <c r="N21" s="577"/>
      <c r="O21" s="577"/>
      <c r="P21" s="449"/>
      <c r="Q21" s="578"/>
      <c r="R21" s="578"/>
      <c r="S21" s="578"/>
      <c r="T21" s="578"/>
      <c r="U21" s="578"/>
      <c r="V21" s="578"/>
      <c r="W21" s="409"/>
      <c r="X21" s="55"/>
      <c r="Y21" s="95"/>
      <c r="Z21" s="95"/>
      <c r="AA21" s="9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96"/>
      <c r="BR21" s="96"/>
      <c r="BS21" s="96"/>
      <c r="BT21" s="96"/>
    </row>
    <row r="22" spans="1:72" ht="15.95" customHeight="1">
      <c r="A22" s="119"/>
      <c r="B22" s="396"/>
      <c r="C22" s="592"/>
      <c r="D22" s="592"/>
      <c r="E22" s="592"/>
      <c r="F22" s="592"/>
      <c r="G22" s="592"/>
      <c r="H22" s="592"/>
      <c r="I22" s="448"/>
      <c r="J22" s="577"/>
      <c r="K22" s="577"/>
      <c r="L22" s="577"/>
      <c r="M22" s="577"/>
      <c r="N22" s="577"/>
      <c r="O22" s="577"/>
      <c r="P22" s="452"/>
      <c r="Q22" s="578"/>
      <c r="R22" s="578"/>
      <c r="S22" s="578"/>
      <c r="T22" s="578"/>
      <c r="U22" s="578"/>
      <c r="V22" s="578"/>
      <c r="W22" s="409"/>
      <c r="X22" s="55"/>
      <c r="Y22" s="95"/>
      <c r="Z22" s="95"/>
      <c r="AA22" s="9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96"/>
      <c r="BR22" s="96"/>
      <c r="BS22" s="96"/>
      <c r="BT22" s="96"/>
    </row>
    <row r="23" spans="1:72" ht="15.95" customHeight="1">
      <c r="A23" s="119"/>
      <c r="B23" s="396"/>
      <c r="C23" s="417"/>
      <c r="D23" s="417"/>
      <c r="E23" s="417"/>
      <c r="F23" s="417"/>
      <c r="G23" s="417"/>
      <c r="H23" s="391"/>
      <c r="I23" s="388"/>
      <c r="J23" s="392"/>
      <c r="K23" s="388"/>
      <c r="L23" s="387"/>
      <c r="M23" s="393"/>
      <c r="N23" s="394"/>
      <c r="O23" s="389"/>
      <c r="P23" s="443"/>
      <c r="Q23" s="443"/>
      <c r="R23" s="395"/>
      <c r="S23" s="395"/>
      <c r="T23" s="395"/>
      <c r="U23" s="395"/>
      <c r="V23" s="395"/>
      <c r="W23" s="409"/>
      <c r="X23" s="55"/>
      <c r="Y23" s="95"/>
      <c r="Z23" s="95"/>
      <c r="AA23" s="9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96"/>
      <c r="BR23" s="96"/>
      <c r="BS23" s="96"/>
      <c r="BT23" s="96"/>
    </row>
    <row r="24" spans="1:72" ht="15.95" customHeight="1">
      <c r="A24" s="119"/>
      <c r="B24" s="396"/>
      <c r="C24" s="417"/>
      <c r="D24" s="417"/>
      <c r="E24" s="417"/>
      <c r="F24" s="417"/>
      <c r="G24" s="417"/>
      <c r="H24" s="391"/>
      <c r="I24" s="388"/>
      <c r="J24" s="392"/>
      <c r="K24" s="388"/>
      <c r="L24" s="387"/>
      <c r="M24" s="393"/>
      <c r="N24" s="394"/>
      <c r="O24" s="389"/>
      <c r="P24" s="443"/>
      <c r="Q24" s="443"/>
      <c r="R24" s="395"/>
      <c r="S24" s="395"/>
      <c r="T24" s="395"/>
      <c r="U24" s="395"/>
      <c r="V24" s="395"/>
      <c r="W24" s="409"/>
      <c r="X24" s="55"/>
      <c r="Y24" s="95"/>
      <c r="Z24" s="95"/>
      <c r="AA24" s="9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96"/>
      <c r="BR24" s="96"/>
      <c r="BS24" s="96"/>
      <c r="BT24" s="96"/>
    </row>
    <row r="25" spans="1:72" ht="15.95" customHeight="1">
      <c r="A25" s="119"/>
      <c r="B25" s="396"/>
      <c r="C25" s="417"/>
      <c r="D25" s="417"/>
      <c r="E25" s="417"/>
      <c r="F25" s="417"/>
      <c r="G25" s="417"/>
      <c r="H25" s="391"/>
      <c r="I25" s="388"/>
      <c r="J25" s="392"/>
      <c r="K25" s="388"/>
      <c r="L25" s="387"/>
      <c r="M25" s="393"/>
      <c r="N25" s="394"/>
      <c r="O25" s="389"/>
      <c r="P25" s="443"/>
      <c r="Q25" s="443"/>
      <c r="R25" s="395"/>
      <c r="S25" s="395"/>
      <c r="T25" s="395"/>
      <c r="U25" s="395"/>
      <c r="V25" s="395"/>
      <c r="W25" s="409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96"/>
      <c r="BR25" s="96"/>
      <c r="BS25" s="96"/>
      <c r="BT25" s="96"/>
    </row>
    <row r="26" spans="1:72" ht="15.95" customHeight="1">
      <c r="A26" s="119"/>
      <c r="B26" s="396"/>
      <c r="C26" s="417"/>
      <c r="D26" s="417"/>
      <c r="E26" s="417"/>
      <c r="F26" s="417"/>
      <c r="G26" s="417"/>
      <c r="H26" s="391"/>
      <c r="I26" s="388"/>
      <c r="J26" s="392"/>
      <c r="K26" s="388"/>
      <c r="L26" s="387"/>
      <c r="M26" s="393"/>
      <c r="N26" s="394"/>
      <c r="O26" s="389"/>
      <c r="P26" s="443"/>
      <c r="Q26" s="443"/>
      <c r="R26" s="395"/>
      <c r="S26" s="395"/>
      <c r="T26" s="395"/>
      <c r="U26" s="395"/>
      <c r="V26" s="395"/>
      <c r="W26" s="409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96"/>
      <c r="BR26" s="96"/>
      <c r="BS26" s="96"/>
      <c r="BT26" s="96"/>
    </row>
    <row r="27" spans="1:72" ht="15.95" customHeight="1">
      <c r="A27" s="119"/>
      <c r="B27" s="396"/>
      <c r="C27" s="388"/>
      <c r="D27" s="388"/>
      <c r="E27" s="389"/>
      <c r="F27" s="389"/>
      <c r="G27" s="390"/>
      <c r="H27" s="391"/>
      <c r="I27" s="388"/>
      <c r="J27" s="392"/>
      <c r="K27" s="388"/>
      <c r="L27" s="387"/>
      <c r="M27" s="393"/>
      <c r="N27" s="394"/>
      <c r="O27" s="389"/>
      <c r="P27" s="591"/>
      <c r="Q27" s="591"/>
      <c r="R27" s="395"/>
      <c r="S27" s="395"/>
      <c r="T27" s="395"/>
      <c r="U27" s="395"/>
      <c r="V27" s="395"/>
      <c r="W27" s="409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96"/>
      <c r="BR27" s="96"/>
      <c r="BS27" s="96"/>
      <c r="BT27" s="96"/>
    </row>
    <row r="28" spans="1:72" s="96" customFormat="1" ht="15.95" customHeight="1" thickBot="1">
      <c r="A28" s="137"/>
      <c r="B28" s="410"/>
      <c r="C28" s="411"/>
      <c r="D28" s="411"/>
      <c r="E28" s="411"/>
      <c r="F28" s="411"/>
      <c r="G28" s="411"/>
      <c r="H28" s="411"/>
      <c r="I28" s="411"/>
      <c r="J28" s="411"/>
      <c r="K28" s="590"/>
      <c r="L28" s="590"/>
      <c r="M28" s="412"/>
      <c r="N28" s="413"/>
      <c r="O28" s="414"/>
      <c r="P28" s="589"/>
      <c r="Q28" s="589"/>
      <c r="R28" s="415"/>
      <c r="S28" s="415"/>
      <c r="T28" s="415"/>
      <c r="U28" s="415"/>
      <c r="V28" s="415"/>
      <c r="W28" s="416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</row>
    <row r="29" spans="1:72" s="96" customFormat="1" ht="24" customHeight="1" thickTop="1">
      <c r="A29" s="149"/>
      <c r="B29" s="572"/>
      <c r="C29" s="573"/>
      <c r="D29" s="573"/>
      <c r="E29" s="573"/>
      <c r="F29" s="573"/>
      <c r="G29" s="573"/>
      <c r="H29" s="574"/>
      <c r="I29" s="574"/>
      <c r="J29" s="575"/>
      <c r="K29" s="575"/>
      <c r="L29" s="576"/>
      <c r="M29" s="576"/>
      <c r="N29" s="576"/>
      <c r="O29" s="576"/>
      <c r="P29" s="576"/>
      <c r="Q29" s="576"/>
      <c r="R29" s="569"/>
      <c r="S29" s="569"/>
      <c r="T29" s="569"/>
      <c r="U29" s="569"/>
      <c r="V29" s="569"/>
      <c r="W29" s="570"/>
      <c r="X29" s="55"/>
      <c r="Y29" s="151"/>
      <c r="Z29" s="151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</row>
    <row r="30" spans="1:72" s="96" customFormat="1" ht="15" customHeight="1">
      <c r="A30" s="571"/>
      <c r="B30" s="438"/>
      <c r="C30" s="439"/>
      <c r="D30" s="439"/>
      <c r="E30" s="439"/>
      <c r="F30" s="439"/>
      <c r="G30" s="439"/>
      <c r="H30" s="440"/>
      <c r="I30" s="440"/>
      <c r="J30" s="440"/>
      <c r="K30" s="440"/>
      <c r="L30" s="441"/>
      <c r="M30" s="441"/>
      <c r="N30" s="441"/>
      <c r="O30" s="436"/>
      <c r="P30" s="436"/>
      <c r="Q30" s="436"/>
      <c r="R30" s="444"/>
      <c r="S30" s="437"/>
      <c r="T30" s="437"/>
      <c r="U30" s="437"/>
      <c r="V30" s="437"/>
      <c r="W30" s="437"/>
      <c r="X30" s="55"/>
      <c r="Y30" s="151"/>
      <c r="Z30" s="151"/>
      <c r="AA30" s="151"/>
      <c r="AB30" s="151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</row>
    <row r="31" spans="1:72" s="96" customFormat="1" ht="15" customHeight="1">
      <c r="A31" s="571"/>
      <c r="B31" s="438"/>
      <c r="C31" s="439"/>
      <c r="D31" s="439"/>
      <c r="E31" s="439"/>
      <c r="F31" s="439"/>
      <c r="G31" s="439"/>
      <c r="H31" s="440"/>
      <c r="I31" s="440"/>
      <c r="J31" s="440"/>
      <c r="K31" s="440"/>
      <c r="L31" s="441"/>
      <c r="M31" s="441"/>
      <c r="N31" s="441"/>
      <c r="O31" s="436"/>
      <c r="P31" s="436"/>
      <c r="Q31" s="436"/>
      <c r="R31" s="437"/>
      <c r="S31" s="437"/>
      <c r="T31" s="437"/>
      <c r="U31" s="437"/>
      <c r="V31" s="437"/>
      <c r="W31" s="437"/>
      <c r="X31" s="55"/>
      <c r="Y31" s="151"/>
      <c r="Z31" s="151"/>
      <c r="AA31" s="151"/>
      <c r="AB31" s="151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</row>
    <row r="32" spans="1:72" s="96" customFormat="1" ht="18.75" customHeight="1">
      <c r="A32" s="571"/>
      <c r="B32" s="445"/>
      <c r="C32" s="439"/>
      <c r="D32" s="439"/>
      <c r="E32" s="439"/>
      <c r="F32" s="439"/>
      <c r="G32" s="439"/>
      <c r="H32" s="440"/>
      <c r="I32" s="440"/>
      <c r="J32" s="440"/>
      <c r="K32" s="440"/>
      <c r="L32" s="441"/>
      <c r="M32" s="441"/>
      <c r="N32" s="441"/>
      <c r="O32" s="436"/>
      <c r="P32" s="436"/>
      <c r="Q32" s="436"/>
      <c r="R32" s="437"/>
      <c r="S32" s="437"/>
      <c r="T32" s="437"/>
      <c r="U32" s="437"/>
      <c r="V32" s="437"/>
      <c r="W32" s="437"/>
      <c r="X32" s="55"/>
      <c r="Y32" s="151"/>
      <c r="Z32" s="151"/>
      <c r="AA32" s="151"/>
      <c r="AB32" s="151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</row>
    <row r="33" spans="1:68" s="96" customFormat="1" ht="19.5" customHeight="1">
      <c r="A33" s="571"/>
      <c r="B33" s="439"/>
      <c r="C33" s="439"/>
      <c r="D33" s="439"/>
      <c r="E33" s="439"/>
      <c r="F33" s="439"/>
      <c r="G33" s="439"/>
      <c r="H33" s="440"/>
      <c r="I33" s="440"/>
      <c r="J33" s="440"/>
      <c r="K33" s="440"/>
      <c r="L33" s="441"/>
      <c r="M33" s="441"/>
      <c r="N33" s="441"/>
      <c r="O33" s="436"/>
      <c r="P33" s="436"/>
      <c r="Q33" s="436"/>
      <c r="R33" s="437"/>
      <c r="S33" s="437"/>
      <c r="T33" s="437"/>
      <c r="U33" s="437"/>
      <c r="V33" s="437"/>
      <c r="W33" s="437"/>
      <c r="X33" s="55"/>
      <c r="Y33" s="151"/>
      <c r="Z33" s="151"/>
      <c r="AA33" s="151"/>
      <c r="AB33" s="151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</row>
    <row r="34" spans="1:68" s="96" customFormat="1" ht="25.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23"/>
      <c r="L34" s="523"/>
      <c r="M34" s="386"/>
      <c r="N34" s="154"/>
      <c r="O34" s="154"/>
      <c r="P34" s="154"/>
      <c r="Q34" s="154"/>
      <c r="R34" s="154"/>
      <c r="S34" s="154"/>
      <c r="T34" s="154"/>
      <c r="U34" s="154"/>
      <c r="V34" s="154"/>
      <c r="W34" s="55"/>
      <c r="X34" s="55"/>
      <c r="Y34" s="55"/>
      <c r="Z34" s="55"/>
      <c r="AA34" s="151"/>
      <c r="AB34" s="151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</row>
    <row r="35" spans="1:68" s="96" customFormat="1">
      <c r="A35" s="55"/>
      <c r="B35" s="63"/>
      <c r="C35" s="63"/>
      <c r="D35" s="63"/>
      <c r="E35" s="64"/>
      <c r="F35" s="64"/>
      <c r="G35" s="64"/>
      <c r="H35" s="64"/>
      <c r="I35" s="64"/>
      <c r="J35" s="64"/>
      <c r="K35" s="64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151"/>
      <c r="AB35" s="151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</row>
    <row r="36" spans="1:68" s="96" customFormat="1">
      <c r="A36" s="157"/>
      <c r="B36" s="68"/>
      <c r="C36" s="68"/>
      <c r="D36" s="68"/>
      <c r="E36" s="68"/>
      <c r="F36" s="68"/>
      <c r="G36" s="68"/>
      <c r="H36" s="68"/>
      <c r="I36" s="68"/>
      <c r="J36" s="64"/>
      <c r="K36" s="64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151"/>
      <c r="AB36" s="151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</row>
    <row r="37" spans="1:68" s="55" customFormat="1">
      <c r="B37" s="68"/>
      <c r="C37" s="68"/>
      <c r="D37" s="68"/>
      <c r="E37" s="68"/>
      <c r="F37" s="68"/>
      <c r="G37" s="68"/>
      <c r="H37" s="64"/>
      <c r="I37" s="64"/>
      <c r="J37" s="64"/>
      <c r="K37" s="64"/>
      <c r="AA37" s="151"/>
      <c r="AB37" s="151"/>
    </row>
    <row r="38" spans="1:68" s="55" customFormat="1">
      <c r="B38" s="69"/>
      <c r="C38" s="69"/>
      <c r="D38" s="69"/>
      <c r="E38" s="64"/>
      <c r="F38" s="64"/>
      <c r="G38" s="64"/>
      <c r="H38" s="64"/>
      <c r="I38" s="64"/>
      <c r="J38" s="64"/>
      <c r="K38" s="64"/>
      <c r="AA38" s="151"/>
      <c r="AB38" s="151"/>
    </row>
    <row r="39" spans="1:68" s="55" customFormat="1">
      <c r="AA39" s="151"/>
      <c r="AB39" s="151"/>
    </row>
    <row r="40" spans="1:68" s="55" customFormat="1">
      <c r="AA40" s="151"/>
      <c r="AB40" s="151"/>
    </row>
    <row r="41" spans="1:68" s="55" customFormat="1">
      <c r="AA41" s="151"/>
      <c r="AB41" s="151"/>
    </row>
    <row r="42" spans="1:68" s="55" customFormat="1"/>
    <row r="43" spans="1:68" s="96" customForma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</row>
    <row r="44" spans="1:68" s="96" customForma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</row>
    <row r="45" spans="1:68" s="96" customForma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</row>
    <row r="46" spans="1:68" s="96" customForma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</row>
    <row r="47" spans="1:68" s="96" customForma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</row>
    <row r="48" spans="1:68" s="96" customForma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</row>
    <row r="49" spans="1:68" s="96" customForma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</row>
    <row r="50" spans="1:68" s="96" customForma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</row>
    <row r="51" spans="1:68" s="96" customForma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</row>
    <row r="52" spans="1:68" s="96" customForma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</row>
    <row r="53" spans="1:68" s="96" customForma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</row>
    <row r="54" spans="1:68" s="96" customFormat="1">
      <c r="A54" s="158"/>
      <c r="B54" s="158"/>
      <c r="C54" s="158"/>
      <c r="D54" s="158"/>
      <c r="E54" s="158"/>
      <c r="F54" s="158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</row>
    <row r="55" spans="1:68" s="96" customFormat="1">
      <c r="A55" s="158"/>
      <c r="B55" s="158"/>
      <c r="C55" s="158"/>
      <c r="D55" s="158"/>
      <c r="E55" s="158"/>
      <c r="F55" s="158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</row>
    <row r="56" spans="1:68" s="96" customFormat="1">
      <c r="A56" s="158"/>
      <c r="B56" s="159"/>
      <c r="C56" s="159"/>
      <c r="D56" s="159"/>
      <c r="E56" s="158"/>
      <c r="F56" s="158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</row>
    <row r="57" spans="1:68" s="96" customFormat="1">
      <c r="A57" s="158"/>
      <c r="B57" s="158"/>
      <c r="C57" s="158"/>
      <c r="D57" s="158"/>
      <c r="E57" s="158"/>
      <c r="F57" s="158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</row>
    <row r="58" spans="1:68" s="96" customFormat="1">
      <c r="A58" s="158"/>
      <c r="B58" s="159"/>
      <c r="C58" s="159"/>
      <c r="D58" s="159"/>
      <c r="E58" s="158"/>
      <c r="F58" s="158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</row>
    <row r="59" spans="1:68" s="96" customFormat="1">
      <c r="A59" s="158"/>
      <c r="B59" s="158"/>
      <c r="C59" s="158"/>
      <c r="D59" s="158"/>
      <c r="E59" s="158"/>
      <c r="F59" s="158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</row>
    <row r="60" spans="1:68" s="96" customForma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</row>
    <row r="61" spans="1:68" s="96" customForma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</row>
    <row r="62" spans="1:68" s="96" customForma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</row>
    <row r="63" spans="1:68" s="96" customForma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</row>
    <row r="64" spans="1:68" s="96" customForma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</row>
    <row r="65" spans="1:68" s="96" customForma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</row>
    <row r="66" spans="1:68" s="96" customForma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</row>
    <row r="67" spans="1:68" s="96" customForma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</row>
    <row r="68" spans="1:68" s="96" customForma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</row>
    <row r="69" spans="1:68" s="96" customForma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</row>
    <row r="70" spans="1:68" s="96" customForma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</row>
    <row r="71" spans="1:68" s="96" customForma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</row>
    <row r="72" spans="1:68" s="96" customForma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</row>
    <row r="73" spans="1:68" s="96" customForma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</row>
    <row r="74" spans="1:68" s="96" customForma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</row>
    <row r="75" spans="1:68" s="96" customForma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</row>
    <row r="76" spans="1:68" s="96" customForma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</row>
    <row r="77" spans="1:68" s="96" customForma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</row>
    <row r="78" spans="1:68" s="96" customForma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</row>
    <row r="79" spans="1:68" s="96" customForma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</row>
    <row r="80" spans="1:68" s="96" customForma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</row>
    <row r="81" spans="1:68" s="96" customForma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</row>
    <row r="82" spans="1:68" s="96" customForma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</row>
    <row r="83" spans="1:68" s="96" customForma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</row>
    <row r="84" spans="1:68" s="96" customForma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</row>
    <row r="85" spans="1:68" s="96" customForma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</row>
    <row r="86" spans="1:68" s="96" customForma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</row>
    <row r="87" spans="1:68" s="96" customForma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</row>
    <row r="88" spans="1:68" s="96" customForma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</row>
    <row r="89" spans="1:68" s="96" customForma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</row>
    <row r="90" spans="1:68" s="96" customForma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</row>
    <row r="91" spans="1:68" s="96" customForma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</row>
    <row r="92" spans="1:68" s="96" customForma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</row>
    <row r="93" spans="1:68" s="96" customForma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</row>
    <row r="94" spans="1:68" s="96" customForma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</row>
    <row r="95" spans="1:68" s="96" customForma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</row>
    <row r="96" spans="1:68" s="96" customForma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</row>
    <row r="97" spans="1:68" s="96" customForma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</row>
    <row r="98" spans="1:68" s="96" customForma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</row>
    <row r="99" spans="1:68" s="96" customForma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</row>
    <row r="100" spans="1:68" s="96" customForma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</row>
    <row r="101" spans="1:68" s="96" customForma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</row>
    <row r="102" spans="1:68" s="96" customForma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</row>
    <row r="103" spans="1:68" s="96" customForma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</row>
    <row r="104" spans="1:68" s="96" customForma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</row>
    <row r="105" spans="1:68" s="96" customForma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</row>
    <row r="106" spans="1:68" s="96" customForma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</row>
    <row r="107" spans="1:68" s="96" customForma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</row>
    <row r="108" spans="1:68" s="96" customForma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</row>
    <row r="109" spans="1:68" s="96" customForma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</row>
    <row r="110" spans="1:68" s="96" customForma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</row>
    <row r="111" spans="1:68" s="96" customForma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</row>
    <row r="112" spans="1:68" s="96" customForma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</row>
    <row r="113" spans="1:68" s="96" customForma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</row>
    <row r="114" spans="1:68" s="96" customForma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</row>
    <row r="115" spans="1:68" s="96" customForma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</row>
    <row r="116" spans="1:68" s="96" customForma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</row>
    <row r="117" spans="1:68" s="96" customForma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</row>
    <row r="118" spans="1:68" s="96" customForma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</row>
    <row r="119" spans="1:68" s="96" customForma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</row>
    <row r="120" spans="1:68" s="96" customForma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</row>
    <row r="121" spans="1:68" s="96" customForma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</row>
    <row r="122" spans="1:68" s="96" customForma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</row>
    <row r="123" spans="1:68" s="96" customForma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</row>
    <row r="124" spans="1:68" s="96" customForma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</row>
    <row r="125" spans="1:68" s="96" customForma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</row>
    <row r="126" spans="1:68" s="96" customForma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</row>
    <row r="127" spans="1:68" s="96" customForma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</row>
    <row r="128" spans="1:68" s="96" customForma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</row>
    <row r="129" spans="1:68" s="96" customForma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</row>
    <row r="130" spans="1:68" s="96" customForma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</row>
    <row r="131" spans="1:68" s="96" customForma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</row>
    <row r="132" spans="1:68" s="96" customForma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</row>
    <row r="133" spans="1:68" s="96" customForma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</row>
    <row r="134" spans="1:68" s="96" customForma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</row>
    <row r="135" spans="1:68" s="96" customForma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</row>
    <row r="136" spans="1:68" s="96" customForma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</row>
    <row r="137" spans="1:68" s="96" customForma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</row>
    <row r="138" spans="1:68" s="96" customForma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</row>
    <row r="139" spans="1:68" s="96" customForma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</row>
    <row r="140" spans="1:68" s="96" customForma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</row>
    <row r="141" spans="1:68" s="96" customForma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</row>
    <row r="142" spans="1:68" s="96" customForma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</row>
    <row r="143" spans="1:68" s="96" customForma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</row>
    <row r="144" spans="1:68" s="96" customForma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</row>
    <row r="145" spans="1:68" s="96" customForma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</row>
    <row r="146" spans="1:68" s="96" customForma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</row>
    <row r="147" spans="1:68" s="96" customForma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</row>
    <row r="148" spans="1:68" s="96" customForma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</row>
    <row r="149" spans="1:68" s="96" customForma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</row>
    <row r="150" spans="1:68" s="96" customForma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</row>
    <row r="151" spans="1:68" s="96" customForma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</row>
    <row r="152" spans="1:68" s="96" customForma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</row>
    <row r="153" spans="1:68" s="96" customForma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</row>
    <row r="154" spans="1:68" s="96" customForma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</row>
    <row r="155" spans="1:68" s="96" customForma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</row>
    <row r="156" spans="1:68" s="96" customForma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</row>
    <row r="157" spans="1:68" s="96" customForma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</row>
    <row r="158" spans="1:68" s="96" customForma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</row>
    <row r="159" spans="1:68" s="96" customForma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</row>
    <row r="160" spans="1:68" s="96" customForma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</row>
    <row r="161" spans="1:68" s="96" customForma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</row>
    <row r="162" spans="1:68" s="96" customForma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</row>
    <row r="163" spans="1:68" s="96" customForma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</row>
    <row r="164" spans="1:68" s="96" customForma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</row>
    <row r="165" spans="1:68" s="96" customForma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</row>
    <row r="166" spans="1:68" s="96" customForma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</row>
    <row r="167" spans="1:68" s="96" customForma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</row>
    <row r="168" spans="1:68" s="96" customForma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</row>
    <row r="169" spans="1:68" s="96" customForma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</row>
    <row r="170" spans="1:68" s="96" customForma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</row>
    <row r="171" spans="1:68" s="96" customForma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</row>
    <row r="172" spans="1:68" s="96" customForma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</row>
    <row r="173" spans="1:68" s="96" customForma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</row>
    <row r="174" spans="1:68" s="96" customForma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</row>
    <row r="175" spans="1:68" s="96" customForma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</row>
    <row r="176" spans="1:68" s="96" customForma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</row>
    <row r="177" spans="1:68" s="96" customForma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</row>
    <row r="178" spans="1:68" s="96" customForma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</row>
    <row r="179" spans="1:68" s="96" customForma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</row>
    <row r="180" spans="1:68" s="96" customForma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</row>
    <row r="181" spans="1:68" s="96" customForma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</row>
    <row r="182" spans="1:68" s="96" customForma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</row>
    <row r="183" spans="1:68" s="96" customForma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</row>
    <row r="184" spans="1:68" s="96" customForma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</row>
    <row r="185" spans="1:68" s="96" customForma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</row>
    <row r="186" spans="1:68" s="96" customForma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</row>
    <row r="187" spans="1:68" s="96" customForma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</row>
    <row r="188" spans="1:68" s="96" customForma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</row>
    <row r="189" spans="1:68" s="96" customForma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</row>
    <row r="190" spans="1:68" s="96" customForma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</row>
    <row r="191" spans="1:68" s="96" customForma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</row>
    <row r="192" spans="1:68" s="96" customForma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</row>
    <row r="193" spans="1:68" s="96" customForma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</row>
    <row r="194" spans="1:68" s="96" customForma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</row>
    <row r="195" spans="1:68" s="96" customForma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</row>
    <row r="196" spans="1:68" s="96" customForma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</row>
    <row r="197" spans="1:68" s="96" customForma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</row>
    <row r="198" spans="1:68" s="96" customForma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</row>
    <row r="199" spans="1:68" s="96" customForma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</row>
    <row r="200" spans="1:68" s="96" customForma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</row>
    <row r="201" spans="1:68" s="96" customForma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</row>
    <row r="202" spans="1:68" s="96" customForma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</row>
    <row r="203" spans="1:68" s="96" customForma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</row>
    <row r="204" spans="1:68" s="96" customForma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</row>
    <row r="205" spans="1:68" s="96" customForma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</row>
    <row r="206" spans="1:68" s="96" customForma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</row>
    <row r="207" spans="1:68" s="96" customForma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</row>
    <row r="208" spans="1:68" s="96" customForma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</row>
    <row r="209" spans="1:68" s="96" customForma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</row>
    <row r="210" spans="1:68" s="96" customForma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</row>
    <row r="211" spans="1:68" s="96" customForma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</row>
    <row r="212" spans="1:68" s="96" customForma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</row>
    <row r="213" spans="1:68" s="96" customForma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</row>
    <row r="214" spans="1:68" s="96" customForma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</row>
    <row r="215" spans="1:68" s="96" customForma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</row>
    <row r="216" spans="1:68" s="96" customForma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</row>
    <row r="217" spans="1:68" s="96" customForma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</row>
    <row r="218" spans="1:68" s="96" customForma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</row>
    <row r="219" spans="1:68" s="96" customForma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</row>
    <row r="220" spans="1:68" s="96" customForma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</row>
    <row r="221" spans="1:68" s="96" customForma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</row>
    <row r="222" spans="1:68" s="96" customForma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</row>
    <row r="223" spans="1:68" s="96" customForma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</row>
    <row r="224" spans="1:68" s="96" customForma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</row>
    <row r="225" spans="1:53" s="96" customForma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</row>
    <row r="226" spans="1:53" s="96" customForma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</row>
    <row r="227" spans="1:53" s="96" customForma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</row>
    <row r="228" spans="1:53" s="96" customForma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</row>
    <row r="229" spans="1:53" s="96" customForma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</row>
    <row r="230" spans="1:53" s="96" customForma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</row>
    <row r="231" spans="1:53" s="96" customForma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</row>
    <row r="232" spans="1:53" s="96" customForma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</row>
    <row r="233" spans="1:53" s="96" customForma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</row>
    <row r="234" spans="1:53" s="96" customForma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</row>
    <row r="235" spans="1:53" s="96" customForma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</row>
    <row r="236" spans="1:53" s="96" customForma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</row>
    <row r="237" spans="1:53" s="96" customForma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</row>
    <row r="238" spans="1:53" s="96" customForma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</row>
    <row r="239" spans="1:53" s="96" customForma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</row>
    <row r="240" spans="1:53" s="96" customForma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</row>
    <row r="241" spans="1:53" s="96" customForma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</row>
    <row r="242" spans="1:53" s="96" customForma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</row>
    <row r="243" spans="1:53" s="96" customForma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</row>
    <row r="244" spans="1:53" s="96" customForma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</row>
    <row r="245" spans="1:53" s="96" customForma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</row>
    <row r="246" spans="1:53" s="96" customForma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</row>
    <row r="247" spans="1:53" s="96" customForma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</row>
    <row r="248" spans="1:53" s="96" customForma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</row>
    <row r="249" spans="1:53" s="96" customForma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</row>
    <row r="250" spans="1:53" s="96" customForma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</row>
    <row r="251" spans="1:53" s="96" customForma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</row>
    <row r="252" spans="1:53" s="96" customForma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</row>
    <row r="253" spans="1:53" s="96" customForma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</row>
    <row r="254" spans="1:53" s="96" customForma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</row>
    <row r="255" spans="1:53" s="96" customForma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</row>
    <row r="256" spans="1:53" s="96" customForma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</row>
    <row r="257" spans="1:53" s="96" customForma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</row>
    <row r="258" spans="1:53" s="96" customForma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</row>
    <row r="259" spans="1:53" s="96" customForma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</row>
    <row r="260" spans="1:53" s="96" customForma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</row>
    <row r="261" spans="1:53" s="96" customForma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</row>
    <row r="262" spans="1:53" s="96" customForma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</row>
    <row r="263" spans="1:53" s="96" customForma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</row>
    <row r="264" spans="1:53" s="96" customForma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</row>
    <row r="265" spans="1:53" s="96" customForma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</row>
    <row r="266" spans="1:53" s="96" customForma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</row>
    <row r="267" spans="1:53" s="96" customForma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</row>
    <row r="268" spans="1:53" s="96" customForma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</row>
    <row r="269" spans="1:53" s="96" customForma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</row>
    <row r="270" spans="1:53" s="96" customForma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</row>
    <row r="271" spans="1:53" s="96" customForma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</row>
    <row r="272" spans="1:53" s="96" customForma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</row>
    <row r="273" spans="1:53" s="96" customForma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</row>
    <row r="274" spans="1:53" s="96" customForma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</row>
    <row r="275" spans="1:53" s="96" customForma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</row>
    <row r="276" spans="1:53" s="96" customForma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</row>
    <row r="277" spans="1:53" s="96" customForma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</row>
    <row r="278" spans="1:53" s="96" customForma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</row>
    <row r="279" spans="1:53" s="96" customForma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</row>
    <row r="280" spans="1:53" s="96" customForma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</row>
    <row r="281" spans="1:53" s="96" customForma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</row>
    <row r="282" spans="1:53" s="96" customForma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</row>
    <row r="283" spans="1:53" s="96" customForma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</row>
    <row r="284" spans="1:53" s="96" customForma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</row>
    <row r="285" spans="1:53" s="96" customForma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</row>
    <row r="286" spans="1:53" s="96" customForma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</row>
    <row r="287" spans="1:53" s="96" customForma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</row>
    <row r="288" spans="1:53" s="96" customForma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</row>
    <row r="289" spans="1:53" s="96" customForma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</row>
    <row r="290" spans="1:53" s="96" customForma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</row>
    <row r="291" spans="1:53" s="96" customForma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</row>
    <row r="292" spans="1:53" s="96" customForma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</row>
    <row r="293" spans="1:53" s="96" customForma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</row>
    <row r="294" spans="1:53" s="96" customForma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</row>
    <row r="295" spans="1:53" s="96" customForma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</row>
    <row r="296" spans="1:53" s="96" customForma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</row>
    <row r="297" spans="1:53" s="96" customForma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</row>
    <row r="298" spans="1:53" s="96" customForma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</row>
    <row r="299" spans="1:53" s="96" customForma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</row>
    <row r="300" spans="1:53" s="96" customForma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</row>
    <row r="301" spans="1:53" s="96" customForma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</row>
    <row r="302" spans="1:53" s="96" customForma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</row>
    <row r="303" spans="1:53" s="96" customForma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</row>
    <row r="304" spans="1:53" s="96" customForma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</row>
    <row r="305" spans="1:53" s="96" customForma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</row>
    <row r="306" spans="1:53" s="96" customForma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</row>
    <row r="307" spans="1:53" s="96" customForma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</row>
    <row r="308" spans="1:53" s="96" customForma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</row>
    <row r="309" spans="1:53" s="96" customForma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</row>
    <row r="310" spans="1:53" s="96" customForma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</row>
    <row r="311" spans="1:53" s="96" customForma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</row>
    <row r="312" spans="1:53" s="96" customForma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</row>
    <row r="313" spans="1:53" s="96" customForma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</row>
    <row r="314" spans="1:53" s="96" customForma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</row>
    <row r="315" spans="1:53" s="96" customForma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</row>
    <row r="316" spans="1:53" s="96" customForma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</row>
    <row r="317" spans="1:53" s="96" customForma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</row>
    <row r="318" spans="1:53" s="96" customForma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</row>
    <row r="319" spans="1:53" s="96" customForma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</row>
    <row r="320" spans="1:53" s="96" customForma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</row>
    <row r="321" spans="1:53" s="96" customForma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</row>
    <row r="322" spans="1:53" s="96" customForma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</row>
    <row r="323" spans="1:53" s="96" customForma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</row>
    <row r="324" spans="1:53" s="96" customForma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</row>
    <row r="325" spans="1:53" s="96" customForma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</row>
    <row r="326" spans="1:53" s="96" customForma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</row>
    <row r="327" spans="1:53" s="96" customForma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</row>
    <row r="328" spans="1:53" s="96" customForma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</row>
    <row r="329" spans="1:53" s="96" customForma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</row>
    <row r="330" spans="1:53" s="96" customForma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</row>
    <row r="331" spans="1:53" s="96" customForma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</row>
    <row r="332" spans="1:53" s="96" customForma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</row>
    <row r="333" spans="1:53" s="96" customForma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</row>
    <row r="334" spans="1:53" s="96" customForma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</row>
    <row r="335" spans="1:53" s="96" customForma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</row>
    <row r="336" spans="1:53" s="96" customForma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</row>
    <row r="337" spans="1:53" s="96" customForma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</row>
    <row r="338" spans="1:53" s="96" customForma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</row>
    <row r="339" spans="1:53" s="96" customForma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</row>
    <row r="340" spans="1:53" s="96" customForma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</row>
    <row r="341" spans="1:53" s="96" customForma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</row>
    <row r="342" spans="1:53" s="96" customForma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</row>
    <row r="343" spans="1:53" s="96" customForma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</row>
    <row r="344" spans="1:53" s="96" customForma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</row>
    <row r="345" spans="1:53" s="96" customForma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</row>
    <row r="346" spans="1:53" s="96" customForma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</row>
    <row r="347" spans="1:53" s="96" customForma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</row>
    <row r="348" spans="1:53" s="96" customForma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</row>
    <row r="349" spans="1:53" s="96" customForma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</row>
    <row r="350" spans="1:53" s="96" customForma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</row>
    <row r="351" spans="1:53" s="96" customForma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</row>
    <row r="352" spans="1:53" s="96" customForma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</row>
    <row r="353" spans="1:53" s="96" customForma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</row>
    <row r="354" spans="1:53" s="96" customForma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</row>
    <row r="355" spans="1:53" s="96" customForma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</row>
    <row r="356" spans="1:53" s="96" customForma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</row>
    <row r="357" spans="1:53" s="96" customForma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</row>
    <row r="358" spans="1:53" s="96" customForma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</row>
    <row r="359" spans="1:53" s="96" customForma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</row>
    <row r="360" spans="1:53" s="96" customForma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</row>
    <row r="361" spans="1:53" s="96" customForma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</row>
    <row r="362" spans="1:53" s="96" customForma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</row>
    <row r="363" spans="1:53" s="96" customForma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</row>
    <row r="364" spans="1:53" s="96" customForma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</row>
    <row r="365" spans="1:53" s="96" customForma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</row>
    <row r="366" spans="1:53" s="96" customForma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</row>
    <row r="367" spans="1:53" s="96" customForma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</row>
    <row r="368" spans="1:53" s="96" customForma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</row>
    <row r="369" spans="1:53" s="96" customForma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</row>
    <row r="370" spans="1:53" s="96" customForma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</row>
    <row r="371" spans="1:53" s="96" customForma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</row>
    <row r="372" spans="1:53" s="96" customForma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</row>
    <row r="373" spans="1:53" s="96" customForma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</row>
    <row r="374" spans="1:53" s="96" customForma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</row>
    <row r="375" spans="1:53" s="96" customForma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</row>
    <row r="376" spans="1:53" s="96" customForma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</row>
    <row r="377" spans="1:53" s="96" customForma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</row>
    <row r="378" spans="1:53" s="96" customForma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</row>
    <row r="379" spans="1:53" s="96" customForma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</row>
    <row r="380" spans="1:53" s="96" customForma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</row>
    <row r="381" spans="1:53" s="96" customForma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</row>
    <row r="382" spans="1:53" s="96" customForma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</row>
    <row r="383" spans="1:53" s="96" customForma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</row>
    <row r="384" spans="1:53" s="96" customForma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</row>
    <row r="385" spans="1:53" s="96" customForma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</row>
    <row r="386" spans="1:53" s="96" customForma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</row>
    <row r="387" spans="1:53" s="96" customForma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</row>
    <row r="388" spans="1:53" s="96" customForma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</row>
    <row r="389" spans="1:53" s="96" customForma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</row>
    <row r="390" spans="1:53" s="96" customForma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</row>
    <row r="391" spans="1:53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</row>
  </sheetData>
  <sheetProtection algorithmName="SHA-512" hashValue="RzDcpGS1tQ76+1TIRbGUz3UX/quEyl6mxDOz9ORpQl340aWwAFoBjD17EFf/oxFj5MBjZqHkgMejWQaosgGjeQ==" saltValue="FOMpKSKYlisVegPGovng0g==" spinCount="100000" sheet="1" objects="1" scenarios="1"/>
  <mergeCells count="48">
    <mergeCell ref="K2:L2"/>
    <mergeCell ref="M2:N2"/>
    <mergeCell ref="E1:H1"/>
    <mergeCell ref="K1:L1"/>
    <mergeCell ref="M1:N1"/>
    <mergeCell ref="E2:H2"/>
    <mergeCell ref="A3:A4"/>
    <mergeCell ref="B3:D3"/>
    <mergeCell ref="E3:F3"/>
    <mergeCell ref="G3:G4"/>
    <mergeCell ref="H3:H4"/>
    <mergeCell ref="Q3:S3"/>
    <mergeCell ref="P4:Q4"/>
    <mergeCell ref="P5:Q5"/>
    <mergeCell ref="H6:Q7"/>
    <mergeCell ref="H8:Q8"/>
    <mergeCell ref="I3:I4"/>
    <mergeCell ref="J3:J4"/>
    <mergeCell ref="K3:K4"/>
    <mergeCell ref="L3:N3"/>
    <mergeCell ref="C10:H11"/>
    <mergeCell ref="J10:O11"/>
    <mergeCell ref="Q10:V11"/>
    <mergeCell ref="C13:H14"/>
    <mergeCell ref="J13:O14"/>
    <mergeCell ref="Q13:V14"/>
    <mergeCell ref="C15:H16"/>
    <mergeCell ref="J15:O16"/>
    <mergeCell ref="Q15:V16"/>
    <mergeCell ref="C17:H18"/>
    <mergeCell ref="J17:O18"/>
    <mergeCell ref="Q17:V18"/>
    <mergeCell ref="A30:A33"/>
    <mergeCell ref="K34:L34"/>
    <mergeCell ref="C21:H22"/>
    <mergeCell ref="J21:O22"/>
    <mergeCell ref="Q21:V22"/>
    <mergeCell ref="K28:L28"/>
    <mergeCell ref="B29:C29"/>
    <mergeCell ref="D29:E29"/>
    <mergeCell ref="F29:G29"/>
    <mergeCell ref="H29:I29"/>
    <mergeCell ref="J29:K29"/>
    <mergeCell ref="L29:N29"/>
    <mergeCell ref="O29:Q29"/>
    <mergeCell ref="R29:W29"/>
    <mergeCell ref="P28:Q28"/>
    <mergeCell ref="P27:Q27"/>
  </mergeCells>
  <conditionalFormatting sqref="L5:N5 L9:N9 L23:N27">
    <cfRule type="cellIs" dxfId="226" priority="38" operator="lessThan">
      <formula>0</formula>
    </cfRule>
  </conditionalFormatting>
  <conditionalFormatting sqref="W5:W27">
    <cfRule type="containsBlanks" dxfId="225" priority="37">
      <formula>LEN(TRIM(W5))=0</formula>
    </cfRule>
  </conditionalFormatting>
  <conditionalFormatting sqref="K5 B9:I9 K9 B7:G7 B5:I5 B6:H6 B10:C10 B11:B12 D12:I12 B19:I19 B13:C13 B14:B18 B27:I27 B20:B26 H20:I20 I13:I18 I10:I11 H23:I26 I21:I22 B8:H8 K23:K27">
    <cfRule type="cellIs" dxfId="224" priority="36" operator="lessThan">
      <formula>0</formula>
    </cfRule>
  </conditionalFormatting>
  <conditionalFormatting sqref="B30 L30 O30:Q33">
    <cfRule type="cellIs" dxfId="223" priority="35" operator="lessThan">
      <formula>0</formula>
    </cfRule>
  </conditionalFormatting>
  <conditionalFormatting sqref="A5:A27">
    <cfRule type="cellIs" dxfId="222" priority="34" operator="equal">
      <formula>TODAY()</formula>
    </cfRule>
  </conditionalFormatting>
  <conditionalFormatting sqref="J5 J9 J23:J27">
    <cfRule type="cellIs" dxfId="221" priority="33" operator="lessThan">
      <formula>0</formula>
    </cfRule>
  </conditionalFormatting>
  <conditionalFormatting sqref="C5:D9 C10 D12 C19:D19 C13 C27:D27">
    <cfRule type="expression" dxfId="220" priority="32">
      <formula>IF(C5&lt;0,"opcional","0")</formula>
    </cfRule>
  </conditionalFormatting>
  <conditionalFormatting sqref="J30">
    <cfRule type="cellIs" dxfId="219" priority="31" operator="lessThan">
      <formula>0</formula>
    </cfRule>
  </conditionalFormatting>
  <conditionalFormatting sqref="C15">
    <cfRule type="cellIs" dxfId="218" priority="30" operator="lessThan">
      <formula>0</formula>
    </cfRule>
  </conditionalFormatting>
  <conditionalFormatting sqref="C15">
    <cfRule type="expression" dxfId="217" priority="29">
      <formula>IF(C15&lt;0,"opcional","0")</formula>
    </cfRule>
  </conditionalFormatting>
  <conditionalFormatting sqref="C25">
    <cfRule type="cellIs" dxfId="216" priority="26" operator="lessThan">
      <formula>0</formula>
    </cfRule>
  </conditionalFormatting>
  <conditionalFormatting sqref="C25">
    <cfRule type="expression" dxfId="215" priority="25">
      <formula>IF(C25&lt;0,"opcional","0")</formula>
    </cfRule>
  </conditionalFormatting>
  <conditionalFormatting sqref="C20 G20 C23">
    <cfRule type="cellIs" dxfId="214" priority="28" operator="lessThan">
      <formula>0</formula>
    </cfRule>
  </conditionalFormatting>
  <conditionalFormatting sqref="C20 C23">
    <cfRule type="expression" dxfId="213" priority="27">
      <formula>IF(C20&lt;0,"opcional","0")</formula>
    </cfRule>
  </conditionalFormatting>
  <conditionalFormatting sqref="C17">
    <cfRule type="cellIs" dxfId="212" priority="24" operator="lessThan">
      <formula>0</formula>
    </cfRule>
  </conditionalFormatting>
  <conditionalFormatting sqref="C17">
    <cfRule type="expression" dxfId="211" priority="23">
      <formula>IF(C17&lt;0,"opcional","0")</formula>
    </cfRule>
  </conditionalFormatting>
  <conditionalFormatting sqref="C21">
    <cfRule type="cellIs" dxfId="210" priority="22" operator="lessThan">
      <formula>0</formula>
    </cfRule>
  </conditionalFormatting>
  <conditionalFormatting sqref="C21">
    <cfRule type="expression" dxfId="209" priority="21">
      <formula>IF(C21&lt;0,"opcional","0")</formula>
    </cfRule>
  </conditionalFormatting>
  <conditionalFormatting sqref="J10 K12:O12 J19:O19 J13 O20">
    <cfRule type="cellIs" dxfId="208" priority="20" operator="lessThan">
      <formula>0</formula>
    </cfRule>
  </conditionalFormatting>
  <conditionalFormatting sqref="J10 K12 J19:K19 J13">
    <cfRule type="expression" dxfId="207" priority="19">
      <formula>IF(J10&lt;0,"opcional","0")</formula>
    </cfRule>
  </conditionalFormatting>
  <conditionalFormatting sqref="J15">
    <cfRule type="cellIs" dxfId="206" priority="18" operator="lessThan">
      <formula>0</formula>
    </cfRule>
  </conditionalFormatting>
  <conditionalFormatting sqref="J15">
    <cfRule type="expression" dxfId="205" priority="17">
      <formula>IF(J15&lt;0,"opcional","0")</formula>
    </cfRule>
  </conditionalFormatting>
  <conditionalFormatting sqref="J20 N20">
    <cfRule type="cellIs" dxfId="204" priority="16" operator="lessThan">
      <formula>0</formula>
    </cfRule>
  </conditionalFormatting>
  <conditionalFormatting sqref="J20">
    <cfRule type="expression" dxfId="203" priority="15">
      <formula>IF(J20&lt;0,"opcional","0")</formula>
    </cfRule>
  </conditionalFormatting>
  <conditionalFormatting sqref="J17">
    <cfRule type="cellIs" dxfId="202" priority="14" operator="lessThan">
      <formula>0</formula>
    </cfRule>
  </conditionalFormatting>
  <conditionalFormatting sqref="J17">
    <cfRule type="expression" dxfId="201" priority="13">
      <formula>IF(J17&lt;0,"opcional","0")</formula>
    </cfRule>
  </conditionalFormatting>
  <conditionalFormatting sqref="J21">
    <cfRule type="cellIs" dxfId="200" priority="12" operator="lessThan">
      <formula>0</formula>
    </cfRule>
  </conditionalFormatting>
  <conditionalFormatting sqref="J21">
    <cfRule type="expression" dxfId="199" priority="11">
      <formula>IF(J21&lt;0,"opcional","0")</formula>
    </cfRule>
  </conditionalFormatting>
  <conditionalFormatting sqref="Q10 R12:V12 Q19:V19 Q13 V20">
    <cfRule type="cellIs" dxfId="198" priority="10" operator="lessThan">
      <formula>0</formula>
    </cfRule>
  </conditionalFormatting>
  <conditionalFormatting sqref="Q10 R12 Q19:R19 Q13">
    <cfRule type="expression" dxfId="197" priority="9">
      <formula>IF(Q10&lt;0,"opcional","0")</formula>
    </cfRule>
  </conditionalFormatting>
  <conditionalFormatting sqref="Q15">
    <cfRule type="cellIs" dxfId="196" priority="8" operator="lessThan">
      <formula>0</formula>
    </cfRule>
  </conditionalFormatting>
  <conditionalFormatting sqref="Q15">
    <cfRule type="expression" dxfId="195" priority="7">
      <formula>IF(Q15&lt;0,"opcional","0")</formula>
    </cfRule>
  </conditionalFormatting>
  <conditionalFormatting sqref="Q20 U20">
    <cfRule type="cellIs" dxfId="194" priority="6" operator="lessThan">
      <formula>0</formula>
    </cfRule>
  </conditionalFormatting>
  <conditionalFormatting sqref="Q20">
    <cfRule type="expression" dxfId="193" priority="5">
      <formula>IF(Q20&lt;0,"opcional","0")</formula>
    </cfRule>
  </conditionalFormatting>
  <conditionalFormatting sqref="Q17">
    <cfRule type="cellIs" dxfId="192" priority="4" operator="lessThan">
      <formula>0</formula>
    </cfRule>
  </conditionalFormatting>
  <conditionalFormatting sqref="Q17">
    <cfRule type="expression" dxfId="191" priority="3">
      <formula>IF(Q17&lt;0,"opcional","0")</formula>
    </cfRule>
  </conditionalFormatting>
  <conditionalFormatting sqref="Q21">
    <cfRule type="cellIs" dxfId="190" priority="2" operator="lessThan">
      <formula>0</formula>
    </cfRule>
  </conditionalFormatting>
  <conditionalFormatting sqref="Q21">
    <cfRule type="expression" dxfId="189" priority="1">
      <formula>IF(Q21&lt;0,"opcional","0")</formula>
    </cfRule>
  </conditionalFormatting>
  <hyperlinks>
    <hyperlink ref="Q13:V14" r:id="rId1" display="🔹  PLANILHA DT V1.2 - 2021+2020 (Com Atualizações)" xr:uid="{9597988C-1E36-6D4E-9B11-632FA6CF5F74}"/>
  </hyperlinks>
  <pageMargins left="0.511811024" right="0.511811024" top="0.78740157499999996" bottom="0.78740157499999996" header="0.31496062000000002" footer="0.31496062000000002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1</vt:i4>
      </vt:variant>
    </vt:vector>
  </HeadingPairs>
  <TitlesOfParts>
    <vt:vector size="16" baseType="lpstr">
      <vt:lpstr>Configurar</vt:lpstr>
      <vt:lpstr>MÊS TESTE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ANUAL</vt:lpstr>
      <vt:lpstr>Imposto</vt:lpstr>
      <vt:lpstr>Pago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</dc:creator>
  <cp:lastModifiedBy>User</cp:lastModifiedBy>
  <dcterms:created xsi:type="dcterms:W3CDTF">2020-03-26T22:29:44Z</dcterms:created>
  <dcterms:modified xsi:type="dcterms:W3CDTF">2021-04-25T20:13:55Z</dcterms:modified>
</cp:coreProperties>
</file>